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1ECDB835-EE64-4026-9944-3D413F02EBAE}"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X5"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9" i="6"/>
  <c r="C10"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S6" i="5"/>
  <c r="H45" i="6" l="1"/>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6" i="5"/>
  <c r="T17" i="5"/>
  <c r="T9" i="5"/>
  <c r="T8" i="5"/>
  <c r="T11" i="5"/>
  <c r="T13" i="5"/>
  <c r="T12" i="5"/>
  <c r="T7" i="5"/>
  <c r="T14" i="5"/>
  <c r="T10" i="5"/>
  <c r="C68" i="6" l="1"/>
  <c r="X13" i="5"/>
  <c r="X10" i="5"/>
  <c r="D65" i="6"/>
  <c r="X9" i="5"/>
  <c r="X12" i="5"/>
  <c r="X14" i="5"/>
  <c r="X17" i="5"/>
  <c r="D66" i="6"/>
  <c r="C67" i="6"/>
  <c r="X11" i="5"/>
  <c r="X15" i="5"/>
  <c r="X8" i="5"/>
  <c r="X7" i="5"/>
  <c r="G69" i="6"/>
  <c r="H69" i="6" s="1"/>
  <c r="H70" i="6" s="1"/>
  <c r="D2" i="6" s="1"/>
  <c r="X16" i="5"/>
  <c r="D55" i="6"/>
  <c r="C55" i="6"/>
  <c r="D56" i="6"/>
  <c r="C56" i="6"/>
  <c r="S17" i="5"/>
  <c r="S16" i="5"/>
  <c r="S15" i="5"/>
  <c r="S13" i="5"/>
  <c r="S14" i="5"/>
  <c r="S10" i="5"/>
  <c r="S9" i="5"/>
  <c r="S8" i="5"/>
  <c r="S12" i="5"/>
  <c r="S7"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<sst xmlns="http://schemas.openxmlformats.org/spreadsheetml/2006/main" count="22100" uniqueCount="15627">
  <si>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</si>
  <si>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</si>
  <si>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</si>
  <si>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</si>
  <si>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</si>
  <si>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</si>
  <si>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</si>
  <si>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</si>
  <si>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</si>
  <si>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</si>
  <si>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</si>
  <si>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</si>
  <si>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</si>
  <si>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</si>
  <si>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</si>
  <si>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</si>
  <si>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</si>
  <si>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</si>
  <si>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</si>
  <si>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</si>
  <si>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</si>
  <si>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</si>
  <si>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</si>
  <si>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</si>
  <si>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</si>
  <si>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</si>
  <si>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</si>
  <si>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</si>
  <si>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</si>
  <si>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</si>
  <si>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</si>
  <si>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</si>
  <si>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</si>
  <si>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</si>
  <si>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</si>
  <si>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</si>
  <si>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</si>
  <si>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</si>
  <si>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</si>
  <si>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</si>
  <si>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</si>
  <si>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</si>
  <si>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</si>
  <si>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</si>
  <si>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</si>
  <si>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</si>
  <si>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</si>
  <si>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</si>
  <si>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</si>
  <si>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</si>
  <si>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</si>
  <si>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</si>
  <si>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</si>
  <si>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</si>
  <si>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</si>
  <si>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</si>
  <si>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</si>
  <si>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</si>
  <si>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</si>
  <si>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</si>
  <si>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</si>
  <si>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</si>
  <si>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</si>
  <si>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</si>
  <si>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</si>
  <si>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</si>
  <si>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</si>
  <si>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</si>
  <si>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</si>
  <si>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</si>
  <si>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</si>
  <si>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</si>
  <si>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</si>
  <si>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</si>
  <si>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</si>
  <si>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</si>
  <si>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</si>
  <si>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</si>
  <si>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</si>
  <si>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</si>
  <si>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</si>
  <si>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</si>
  <si>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</si>
  <si>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</si>
  <si>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</si>
  <si>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</si>
  <si>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</si>
  <si>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</si>
  <si>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</si>
  <si>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</si>
  <si>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</si>
  <si>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</si>
  <si>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</si>
  <si>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</si>
  <si>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</si>
  <si>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</si>
  <si>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</si>
  <si>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</si>
  <si>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</si>
  <si>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</si>
  <si>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</si>
  <si>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</si>
  <si>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</si>
  <si>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</si>
  <si>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</si>
  <si>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</si>
  <si>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</si>
  <si>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</si>
  <si>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</si>
  <si>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</si>
  <si>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</si>
  <si>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</si>
  <si>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</si>
  <si>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</si>
  <si>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</si>
  <si>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</si>
  <si>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</si>
  <si>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</si>
  <si>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</si>
  <si>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</si>
  <si>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</si>
  <si>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</si>
  <si>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</si>
  <si>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</si>
  <si>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</si>
  <si>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</si>
  <si>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</si>
  <si>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</si>
  <si>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</si>
  <si>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</si>
  <si>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</si>
  <si>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</si>
  <si>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</si>
  <si>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</si>
  <si>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</si>
  <si>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</si>
  <si>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</si>
  <si>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</si>
  <si>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</si>
  <si>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</si>
  <si>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</si>
  <si>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</si>
  <si>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</si>
  <si>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</si>
  <si>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</si>
  <si>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</si>
  <si>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</si>
  <si>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</si>
  <si>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</si>
  <si>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</si>
  <si>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</si>
  <si>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</si>
  <si>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</si>
  <si>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</si>
  <si>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</si>
  <si>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</si>
  <si>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</si>
  <si>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</si>
  <si>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</si>
  <si>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</si>
  <si>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</si>
  <si>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</si>
  <si>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</si>
  <si>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</si>
  <si>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</si>
  <si>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</si>
  <si>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</si>
  <si>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</si>
  <si>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</si>
  <si>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</si>
  <si>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</si>
  <si>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</si>
  <si>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</si>
  <si>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</si>
  <si>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</si>
  <si>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</si>
  <si>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</si>
  <si>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</si>
  <si>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</si>
  <si>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</si>
  <si>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</si>
  <si>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</si>
  <si>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</si>
  <si>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</si>
  <si>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</si>
  <si>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</si>
  <si>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</si>
  <si>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</si>
  <si>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</si>
  <si>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</si>
  <si>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</si>
  <si>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</si>
  <si>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</si>
  <si>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</si>
  <si>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</si>
  <si>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</si>
  <si>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</si>
  <si>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</si>
  <si>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</si>
  <si>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</si>
  <si>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</si>
  <si>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</si>
  <si>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</si>
  <si>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</si>
  <si>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</si>
  <si>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</si>
  <si>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</si>
  <si>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</si>
  <si>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</si>
  <si>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</si>
  <si>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</si>
  <si>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</si>
  <si>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</si>
  <si>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</si>
  <si>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</si>
  <si>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</si>
  <si>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</si>
  <si>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</si>
  <si>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</si>
  <si>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</si>
  <si>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</si>
  <si>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</si>
  <si>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</si>
  <si>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</si>
  <si>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</si>
  <si>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</si>
  <si>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</si>
  <si>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</si>
  <si>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</si>
  <si>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</si>
  <si>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</si>
  <si>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</si>
  <si>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</si>
  <si>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</si>
  <si>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</si>
  <si>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</si>
  <si>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</si>
  <si>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</si>
  <si>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</si>
  <si>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</si>
  <si>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</si>
  <si>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</si>
  <si>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</si>
  <si>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</si>
  <si>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</si>
  <si>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</si>
  <si>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</si>
  <si>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</si>
  <si>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</si>
  <si>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</si>
  <si>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</si>
  <si>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</si>
  <si>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</si>
  <si>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</si>
  <si>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</si>
  <si>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</si>
  <si>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</si>
  <si>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</si>
  <si>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</si>
  <si>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</si>
  <si>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</si>
  <si>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</si>
  <si>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</si>
  <si>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</si>
  <si>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</si>
  <si>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</si>
  <si>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</si>
  <si>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</si>
  <si>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</si>
  <si>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</si>
  <si>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</si>
  <si>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</si>
  <si>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</si>
  <si>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</si>
  <si>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</si>
  <si>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</si>
  <si>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</si>
  <si>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</si>
  <si>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</si>
  <si>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</si>
  <si>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</si>
  <si>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</si>
  <si>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</si>
  <si>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</si>
  <si>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</si>
  <si>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</si>
  <si>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</si>
  <si>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</si>
  <si>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</si>
  <si>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</si>
  <si>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</si>
  <si>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</si>
  <si>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</si>
  <si>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</si>
  <si>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</si>
  <si>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</si>
  <si>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</si>
  <si>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</si>
  <si>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</si>
  <si>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</si>
  <si>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</si>
  <si>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</si>
  <si>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</si>
  <si>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</si>
  <si>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</si>
  <si>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</si>
  <si>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</si>
  <si>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</si>
  <si>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</si>
  <si>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</si>
  <si>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</si>
  <si>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</si>
  <si>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</si>
  <si>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</si>
  <si>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</si>
  <si>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</si>
  <si>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</si>
  <si>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</si>
  <si>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</si>
  <si>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</si>
  <si>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</si>
  <si>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</si>
  <si>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</si>
  <si>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</si>
  <si>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</si>
  <si>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</si>
  <si>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</si>
  <si>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</si>
  <si>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</si>
  <si>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</si>
  <si>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</si>
  <si>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</si>
  <si>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</si>
  <si>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</si>
  <si>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</si>
  <si>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</si>
  <si>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</si>
  <si>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</si>
  <si>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</si>
  <si>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</si>
  <si>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</si>
  <si>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</si>
  <si>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</si>
  <si>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</si>
  <si>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</si>
  <si>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</si>
  <si>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</si>
  <si>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</si>
  <si>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</si>
  <si>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</si>
  <si>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</si>
  <si>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</si>
  <si>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</si>
  <si>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</si>
  <si>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</si>
  <si>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</si>
  <si>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</si>
  <si>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</si>
  <si>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</si>
  <si>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</si>
  <si>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</si>
  <si>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</si>
  <si>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</si>
  <si>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</si>
  <si>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</si>
  <si>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</si>
  <si>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</si>
  <si>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</si>
  <si>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</si>
  <si>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</si>
  <si>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</si>
  <si>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</si>
  <si>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</si>
  <si>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</si>
  <si>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</si>
  <si>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</si>
  <si>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</si>
  <si>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</si>
  <si>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</si>
  <si>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</si>
  <si>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</si>
  <si>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</si>
  <si>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</si>
  <si>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</si>
  <si>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</si>
  <si>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</si>
  <si>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</si>
  <si>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</si>
  <si>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</si>
  <si>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</si>
  <si>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</si>
  <si>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</si>
  <si>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</si>
  <si>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</si>
  <si>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</si>
  <si>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</si>
  <si>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</si>
  <si>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</si>
  <si>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</si>
  <si>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</si>
  <si>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</si>
  <si>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</si>
  <si>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</si>
  <si>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</si>
  <si>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</si>
  <si>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</si>
  <si>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</si>
  <si>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</si>
  <si>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</si>
  <si>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</si>
  <si>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</si>
  <si>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</si>
  <si>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</si>
  <si>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</si>
  <si>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</si>
  <si>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</si>
  <si>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</si>
  <si>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</si>
  <si>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</si>
  <si>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</si>
  <si>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</si>
  <si>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</si>
  <si>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</si>
  <si>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</si>
  <si>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</si>
  <si>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</si>
  <si>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</si>
  <si>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</si>
  <si>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</si>
  <si>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</si>
  <si>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</si>
  <si>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</si>
  <si>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</si>
  <si>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</si>
  <si>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</si>
  <si>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</si>
  <si>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</si>
  <si>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</si>
  <si>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</si>
  <si>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</si>
  <si>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</si>
  <si>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</si>
  <si>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</si>
  <si>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</si>
  <si>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</si>
  <si>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</si>
  <si>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</si>
  <si>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</si>
  <si>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</si>
  <si>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</si>
  <si>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</si>
  <si>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</si>
  <si>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</si>
  <si>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</si>
  <si>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</si>
  <si>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</si>
  <si>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</si>
  <si>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</si>
  <si>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</si>
  <si>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</si>
  <si>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</si>
  <si>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</si>
  <si>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</si>
  <si>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</si>
  <si>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</si>
  <si>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</si>
  <si>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</si>
  <si>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</si>
  <si>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</si>
  <si>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</si>
  <si>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</si>
  <si>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</si>
  <si>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</si>
  <si>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</si>
  <si>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</si>
  <si>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</si>
  <si>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</si>
  <si>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</si>
  <si>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</si>
  <si>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</si>
  <si>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</si>
  <si>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</si>
  <si>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</si>
  <si>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</si>
  <si>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</si>
  <si>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</si>
  <si>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</si>
  <si>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</si>
  <si>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</si>
  <si>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</si>
  <si>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</si>
  <si>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</si>
  <si>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</si>
  <si>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</si>
  <si>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</si>
  <si>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</si>
  <si>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</si>
  <si>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</si>
  <si>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</si>
  <si>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</si>
  <si>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</si>
  <si>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</si>
  <si>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</si>
  <si>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</si>
  <si>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</si>
  <si>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</si>
  <si>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</si>
  <si>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</si>
  <si>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</si>
  <si>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</si>
  <si>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</si>
  <si>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</si>
  <si>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</si>
  <si>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</si>
  <si>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</si>
  <si>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</si>
  <si>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</si>
  <si>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</si>
  <si>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</si>
  <si>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</si>
  <si>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</si>
  <si>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</si>
  <si>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</si>
  <si>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</si>
  <si>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</si>
  <si>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</si>
  <si>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</si>
  <si>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</si>
  <si>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</si>
  <si>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</si>
  <si>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</si>
  <si>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</si>
  <si>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</si>
  <si>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</si>
  <si>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</si>
  <si>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</si>
  <si>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</si>
  <si>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</si>
  <si>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</si>
  <si>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</si>
  <si>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</si>
  <si>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</si>
  <si>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</si>
  <si>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</si>
  <si>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</si>
  <si>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</si>
  <si>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</si>
  <si>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</si>
  <si>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</si>
  <si>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</si>
  <si>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</si>
  <si>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</si>
  <si>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</si>
  <si>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</si>
  <si>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</si>
  <si>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</si>
  <si>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</si>
  <si>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</si>
  <si>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</si>
  <si>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</si>
  <si>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</si>
  <si>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</si>
  <si>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</si>
  <si>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</si>
  <si>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</si>
  <si>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</si>
  <si>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</si>
  <si>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</si>
  <si>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</si>
  <si>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</si>
  <si>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</si>
  <si>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</si>
  <si>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</si>
  <si>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</si>
  <si>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</si>
  <si>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</si>
  <si>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</si>
  <si>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</si>
  <si>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</si>
  <si>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</si>
  <si>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</si>
  <si>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</si>
  <si>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</si>
  <si>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</si>
  <si>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</si>
  <si>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</si>
  <si>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</si>
  <si>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</si>
  <si>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</si>
  <si>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</si>
  <si>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</si>
  <si>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</si>
  <si>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</si>
  <si>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</si>
  <si>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</si>
  <si>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</si>
  <si>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</si>
  <si>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</si>
  <si>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</si>
  <si>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</si>
  <si>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</si>
  <si>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</si>
  <si>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</si>
  <si>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</si>
  <si>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</si>
  <si>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</si>
  <si>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</si>
  <si>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</si>
  <si>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</si>
  <si>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</si>
  <si>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</si>
  <si>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</si>
  <si>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</si>
  <si>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</si>
  <si>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</si>
  <si>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</si>
  <si>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</si>
  <si>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</si>
  <si>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</si>
  <si>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</si>
  <si>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</si>
  <si>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</si>
  <si>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</si>
  <si>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</si>
  <si>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</si>
  <si>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</si>
  <si>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</si>
  <si>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</si>
  <si>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</si>
  <si>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</si>
  <si>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</si>
  <si>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</si>
  <si>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</si>
  <si>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</si>
  <si>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</si>
  <si>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</si>
  <si>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</si>
  <si>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</si>
  <si>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</si>
  <si>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</si>
  <si>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</si>
  <si>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</si>
  <si>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</si>
  <si>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</si>
  <si>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</si>
  <si>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</si>
  <si>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</si>
  <si>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</si>
  <si>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</si>
  <si>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</si>
  <si>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</si>
  <si>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</si>
  <si>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</si>
  <si>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</si>
  <si>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</si>
  <si>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</si>
  <si>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</si>
  <si>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</si>
  <si>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</si>
  <si>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</si>
  <si>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</si>
  <si>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</si>
  <si>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</si>
  <si>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</si>
  <si>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</si>
  <si>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</si>
  <si>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</si>
  <si>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</si>
  <si>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</si>
  <si>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</si>
  <si>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</si>
  <si>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</si>
  <si>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</si>
  <si>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</si>
  <si>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</si>
  <si>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</si>
  <si>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</si>
  <si>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</si>
  <si>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</si>
  <si>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</si>
  <si>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</si>
  <si>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</si>
  <si>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</si>
  <si>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</si>
  <si>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</si>
  <si>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</si>
  <si>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</si>
  <si>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</si>
  <si>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</si>
  <si>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</si>
  <si>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</si>
  <si>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</si>
  <si>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</si>
  <si>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</si>
  <si>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</si>
  <si>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</si>
  <si>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</si>
  <si>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</si>
  <si>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</si>
  <si>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</si>
  <si>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</si>
  <si>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</si>
  <si>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</si>
  <si>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</si>
  <si>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</si>
  <si>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</si>
  <si>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</si>
  <si>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</si>
  <si>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</si>
  <si>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</si>
  <si>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</si>
  <si>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</si>
  <si>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</si>
  <si>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</si>
  <si>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</si>
  <si>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</si>
  <si>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</si>
  <si>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</si>
  <si>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</si>
  <si>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</si>
  <si>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</si>
  <si>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</si>
  <si>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</si>
  <si>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</si>
  <si>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</si>
  <si>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</si>
  <si>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</si>
  <si>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</si>
  <si>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</si>
  <si>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</si>
  <si>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</si>
  <si>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</si>
  <si>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</si>
  <si>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</si>
  <si>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</si>
  <si>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</si>
  <si>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</si>
  <si>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</si>
  <si>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</si>
  <si>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</si>
  <si>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</si>
  <si>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</si>
  <si>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</si>
  <si>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</si>
  <si>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</si>
  <si>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</si>
  <si>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</si>
  <si>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</si>
  <si>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</si>
  <si>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</si>
  <si>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</si>
  <si>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</si>
  <si>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</si>
  <si>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</si>
  <si>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</si>
  <si>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</si>
  <si>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</si>
  <si>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</si>
  <si>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</si>
  <si>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</si>
  <si>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</si>
  <si>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</si>
  <si>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</si>
  <si>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</si>
  <si>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</si>
  <si>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</si>
  <si>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</si>
  <si>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</si>
  <si>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</si>
  <si>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</si>
  <si>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</si>
  <si>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</si>
  <si>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</si>
  <si>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</si>
  <si>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</si>
  <si>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</si>
  <si>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</si>
  <si>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</si>
  <si>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</si>
  <si>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</si>
  <si>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</si>
  <si>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</si>
  <si>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</si>
  <si>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</si>
  <si>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</si>
  <si>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</si>
  <si>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</si>
  <si>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</si>
  <si>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</si>
  <si>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</si>
  <si>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</si>
  <si>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</si>
  <si>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</si>
  <si>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</si>
  <si>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</si>
  <si>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</si>
  <si>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</si>
  <si>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</si>
  <si>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</si>
  <si>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</si>
  <si>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</si>
  <si>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</si>
  <si>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</si>
  <si>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</si>
  <si>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</si>
  <si>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</si>
  <si>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</si>
  <si>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</si>
  <si>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</si>
  <si>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</si>
  <si>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</si>
  <si>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</si>
  <si>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</si>
  <si>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</si>
  <si>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</si>
  <si>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</si>
  <si>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</si>
  <si>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</si>
  <si>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</si>
  <si>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</si>
  <si>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</si>
  <si>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</si>
  <si>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</si>
  <si>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</si>
  <si>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</si>
  <si>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</si>
  <si>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</si>
  <si>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</si>
  <si>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</si>
  <si>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</si>
  <si>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</si>
  <si>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</si>
  <si>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</si>
  <si>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</si>
  <si>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</si>
  <si>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</si>
  <si>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</si>
  <si>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</si>
  <si>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</si>
  <si>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</si>
  <si>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</si>
  <si>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</si>
  <si>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</si>
  <si>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</si>
  <si>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</si>
  <si>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</si>
  <si>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</si>
  <si>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</si>
  <si>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</si>
  <si>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</si>
  <si>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</si>
  <si>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</si>
  <si>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</si>
  <si>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</si>
  <si>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</si>
  <si>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</si>
  <si>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</si>
  <si>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</si>
  <si>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</si>
  <si>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</si>
  <si>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</si>
  <si>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</si>
  <si>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</si>
  <si>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</si>
  <si>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</si>
  <si>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</si>
  <si>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</si>
  <si>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</si>
  <si>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</si>
  <si>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</si>
  <si>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</si>
  <si>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</si>
  <si>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</si>
  <si>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</si>
  <si>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</si>
  <si>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</si>
  <si>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</si>
  <si>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</si>
  <si>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</si>
  <si>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</si>
  <si>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</si>
  <si>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</si>
  <si>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</si>
  <si>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</si>
  <si>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</si>
  <si>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</si>
  <si>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</si>
  <si>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</si>
  <si>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</si>
  <si>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</si>
  <si>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</si>
  <si>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</si>
  <si>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</si>
  <si>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</si>
  <si>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</si>
  <si>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</si>
  <si>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</si>
  <si>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</si>
  <si>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</si>
  <si>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</si>
  <si>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</si>
  <si>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</si>
  <si>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</si>
  <si>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</si>
  <si>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</si>
  <si>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</si>
  <si>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</si>
  <si>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</si>
  <si>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</si>
  <si>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</si>
  <si>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</si>
  <si>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</si>
  <si>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</si>
  <si>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</si>
  <si>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</si>
  <si>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</si>
  <si>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</si>
  <si>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</si>
  <si>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</si>
  <si>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</si>
  <si>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</si>
  <si>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</si>
  <si>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</si>
  <si>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</si>
  <si>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</si>
  <si>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</si>
  <si>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</si>
  <si>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</si>
  <si>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</si>
  <si>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</si>
  <si>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</si>
  <si>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</si>
  <si>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</si>
  <si>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</si>
  <si>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</si>
  <si>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</si>
  <si>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</si>
  <si>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</si>
  <si>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</si>
  <si>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</si>
  <si>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</si>
  <si>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</si>
  <si>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</si>
  <si>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</si>
  <si>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</si>
  <si>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</si>
  <si>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</si>
  <si>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</si>
  <si>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</si>
  <si>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</si>
  <si>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</si>
  <si>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</si>
  <si>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</si>
  <si>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</si>
  <si>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</si>
  <si>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</si>
  <si>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</si>
  <si>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</si>
  <si>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</si>
  <si>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</si>
  <si>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</si>
  <si>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</si>
  <si>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</si>
  <si>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</si>
  <si>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</si>
  <si>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</si>
  <si>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</si>
  <si>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</si>
  <si>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</si>
  <si>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</si>
  <si>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</si>
  <si>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</si>
  <si>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</si>
  <si>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</si>
  <si>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</si>
  <si>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</si>
  <si>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</si>
  <si>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</si>
  <si>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</si>
  <si>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</si>
  <si>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</si>
  <si>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</si>
  <si>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</si>
  <si>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</si>
  <si>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</si>
  <si>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</si>
  <si>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</si>
  <si>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</si>
  <si>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</si>
  <si>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</si>
  <si>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</si>
  <si>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</si>
  <si>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</si>
  <si>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</si>
  <si>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</si>
  <si>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</si>
  <si>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</si>
  <si>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</si>
  <si>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</si>
  <si>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</si>
  <si>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</si>
  <si>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</si>
  <si>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</si>
  <si>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</si>
  <si>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</si>
  <si>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</si>
  <si>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</si>
  <si>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</si>
  <si>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</si>
  <si>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</si>
  <si>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</si>
  <si>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</si>
  <si>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</si>
  <si>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</si>
  <si>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</si>
  <si>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</si>
  <si>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</si>
  <si>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</si>
  <si>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</si>
  <si>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</si>
  <si>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</si>
  <si>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</si>
  <si>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</si>
  <si>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</si>
  <si>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</si>
  <si>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</si>
  <si>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</si>
  <si>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</si>
  <si>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</si>
  <si>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</si>
  <si>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</si>
  <si>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</si>
  <si>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</si>
  <si>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</si>
  <si>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</si>
  <si>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</si>
  <si>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</si>
  <si>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</si>
  <si>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</si>
  <si>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</si>
  <si>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</si>
  <si>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</si>
  <si>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</si>
  <si>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</si>
  <si>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</si>
  <si>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</si>
  <si>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</si>
  <si>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</si>
  <si>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</si>
  <si>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</si>
  <si>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</si>
  <si>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</si>
  <si>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</si>
  <si>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</si>
  <si>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</si>
  <si>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</si>
  <si>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</si>
  <si>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</si>
  <si>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</si>
  <si>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</si>
  <si>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</si>
  <si>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</si>
  <si>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</si>
  <si>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</si>
  <si>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</si>
  <si>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</si>
  <si>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</si>
  <si>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</si>
  <si>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</si>
  <si>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</si>
  <si>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</si>
  <si>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</si>
  <si>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</si>
  <si>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</si>
  <si>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</si>
  <si>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</si>
  <si>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</si>
  <si>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</si>
  <si>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</si>
  <si>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</si>
  <si>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</si>
  <si>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</si>
  <si>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</si>
  <si>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</si>
  <si>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</si>
  <si>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</si>
  <si>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</si>
  <si>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</si>
  <si>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</si>
  <si>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</si>
  <si>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</si>
  <si>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</si>
  <si>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</si>
  <si>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</si>
  <si>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</si>
  <si>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</si>
  <si>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</si>
  <si>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</si>
  <si>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</si>
  <si>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</si>
  <si>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</si>
  <si>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</si>
  <si>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</si>
  <si>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</si>
  <si>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</si>
  <si>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</si>
  <si>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</si>
  <si>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</si>
  <si>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</si>
  <si>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</si>
  <si>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</si>
  <si>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</si>
  <si>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</si>
  <si>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</si>
  <si>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</si>
  <si>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</si>
  <si>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</si>
  <si>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</si>
  <si>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</si>
  <si>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</si>
  <si>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</si>
  <si>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</si>
  <si>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</si>
  <si>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</si>
  <si>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</si>
  <si>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</si>
  <si>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</si>
  <si>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</si>
  <si>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</si>
  <si>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</si>
  <si>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</si>
  <si>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</si>
  <si>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</si>
  <si>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</si>
  <si>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</si>
  <si>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</si>
  <si>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</si>
  <si>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</si>
  <si>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</si>
  <si>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</si>
  <si>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</si>
  <si>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</si>
  <si>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</si>
  <si>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</si>
  <si>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</si>
  <si>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</si>
  <si>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</si>
  <si>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</si>
  <si>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</si>
  <si>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</si>
  <si>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</si>
  <si>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</si>
  <si>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</si>
  <si>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</si>
  <si>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</si>
  <si>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</si>
  <si>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</si>
  <si>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</si>
  <si>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</si>
  <si>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</si>
  <si>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</si>
  <si>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</si>
  <si>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</si>
  <si>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</si>
  <si>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</si>
  <si>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</si>
  <si>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</si>
  <si>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</si>
  <si>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</si>
  <si>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</si>
  <si>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</si>
  <si>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</si>
  <si>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</si>
  <si>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</si>
  <si>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</si>
  <si>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</si>
  <si>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</si>
  <si>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</si>
  <si>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</si>
  <si>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</si>
  <si>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</si>
  <si>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</si>
  <si>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</si>
  <si>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</si>
  <si>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</si>
  <si>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</si>
  <si>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</si>
  <si>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</si>
  <si>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</si>
  <si>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</si>
  <si>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</si>
  <si>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</si>
  <si>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</si>
  <si>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</si>
  <si>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</si>
  <si>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</si>
  <si>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</si>
  <si>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</si>
  <si>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</si>
  <si>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</si>
  <si>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</si>
  <si>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</si>
  <si>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</si>
  <si>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</si>
  <si>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</si>
  <si>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</si>
  <si>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</si>
  <si>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</si>
  <si>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</si>
  <si>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</si>
  <si>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</si>
  <si>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</si>
  <si>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</si>
  <si>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</si>
  <si>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</si>
  <si>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</si>
  <si>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</si>
  <si>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</si>
  <si>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</si>
  <si>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</si>
  <si>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</si>
  <si>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</si>
  <si>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</si>
  <si>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</si>
  <si>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</si>
  <si>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</si>
  <si>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</si>
  <si>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</si>
  <si>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</si>
  <si>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</si>
  <si>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</si>
  <si>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</si>
  <si>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</si>
  <si>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</si>
  <si>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</si>
  <si>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</si>
  <si>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</si>
  <si>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</si>
  <si>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</si>
  <si>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</si>
  <si>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</si>
  <si>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</si>
  <si>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</si>
  <si>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</si>
  <si>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</si>
  <si>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</si>
  <si>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</si>
  <si>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</si>
  <si>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</si>
  <si>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</si>
  <si>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</si>
  <si>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</si>
  <si>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</si>
  <si>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</si>
  <si>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</si>
  <si>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</si>
  <si>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</si>
  <si>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</si>
  <si>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</si>
  <si>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</si>
  <si>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</si>
  <si>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</si>
  <si>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</si>
  <si>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</si>
  <si>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</si>
  <si>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</si>
  <si>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</si>
  <si>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</si>
  <si>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</si>
  <si>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</si>
  <si>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</si>
  <si>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</si>
  <si>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</si>
  <si>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</si>
  <si>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</si>
  <si>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</si>
  <si>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</si>
  <si>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</si>
  <si>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</si>
  <si>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</si>
  <si>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</si>
  <si>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</si>
  <si>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</si>
  <si>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</si>
  <si>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</si>
  <si>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</si>
  <si>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</si>
  <si>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</si>
  <si>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</si>
  <si>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</si>
  <si>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</si>
  <si>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</si>
  <si>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</si>
  <si>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</si>
  <si>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</si>
  <si>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</si>
  <si>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</si>
  <si>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</si>
  <si>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</si>
  <si>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</si>
  <si>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</si>
  <si>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</si>
  <si>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</si>
  <si>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</si>
  <si>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</si>
  <si>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</si>
  <si>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</si>
  <si>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</si>
  <si>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</si>
  <si>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</si>
  <si>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</si>
  <si>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</si>
  <si>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</si>
  <si>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</si>
  <si>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</si>
  <si>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</si>
  <si>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</si>
  <si>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</si>
  <si>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</si>
  <si>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</si>
  <si>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</si>
  <si>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</si>
  <si>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</si>
  <si>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</si>
  <si>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</si>
  <si>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</si>
  <si>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</si>
  <si>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</si>
  <si>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</si>
  <si>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</si>
  <si>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</si>
  <si>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</si>
  <si>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</si>
  <si>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</si>
  <si>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</si>
  <si>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</si>
  <si>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</si>
  <si>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</si>
  <si>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</si>
  <si>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</si>
  <si>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</si>
  <si>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</si>
  <si>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</si>
  <si>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</si>
  <si>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</si>
  <si>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</si>
  <si>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</si>
  <si>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</si>
  <si>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</si>
  <si>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</si>
  <si>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</si>
  <si>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</si>
  <si>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</si>
  <si>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</si>
  <si>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</si>
  <si>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</si>
  <si>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</si>
  <si>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</si>
  <si>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</si>
  <si>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</si>
  <si>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</si>
  <si>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</si>
  <si>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</si>
  <si>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</si>
  <si>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</si>
  <si>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</si>
  <si>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</si>
  <si>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</si>
  <si>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</si>
  <si>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</si>
  <si>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</si>
  <si>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</si>
  <si>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</si>
  <si>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</si>
  <si>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</si>
  <si>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</si>
  <si>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</si>
  <si>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</si>
  <si>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</si>
  <si>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</si>
  <si>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</si>
  <si>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</si>
  <si>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</si>
  <si>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</si>
  <si>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</si>
  <si>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</si>
  <si>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</si>
  <si>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</si>
  <si>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</si>
  <si>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</si>
  <si>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</si>
  <si>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</si>
  <si>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</si>
  <si>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</si>
  <si>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</si>
  <si>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</si>
  <si>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</si>
  <si>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</si>
  <si>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</si>
  <si>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</si>
  <si>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</si>
  <si>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</si>
  <si>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</si>
  <si>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</si>
  <si>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</si>
  <si>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</si>
  <si>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</si>
  <si>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</si>
  <si>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</si>
  <si>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</si>
  <si>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</si>
  <si>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</si>
  <si>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</si>
  <si>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</si>
  <si>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</si>
  <si>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</si>
  <si>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</si>
  <si>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</si>
  <si>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</si>
  <si>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</si>
  <si>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</si>
  <si>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</si>
  <si>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</si>
  <si>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</si>
  <si>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</si>
  <si>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</si>
  <si>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</si>
  <si>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</si>
  <si>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</si>
  <si>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</si>
  <si>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</si>
  <si>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</si>
  <si>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</si>
  <si>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</si>
  <si>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</si>
  <si>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</si>
  <si>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</si>
  <si>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</si>
  <si>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</si>
  <si>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</si>
  <si>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</si>
  <si>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</si>
  <si>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</si>
  <si>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</si>
  <si>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</si>
  <si>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</si>
  <si>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</si>
  <si>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</si>
  <si>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</si>
  <si>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</si>
  <si>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</si>
  <si>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</si>
  <si>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</si>
  <si>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</si>
  <si>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</si>
  <si>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</si>
  <si>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</si>
  <si>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</si>
  <si>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</si>
  <si>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</si>
  <si>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</si>
  <si>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</si>
  <si>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</si>
  <si>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</si>
  <si>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</si>
  <si>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</si>
  <si>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</si>
  <si>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</si>
  <si>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</si>
  <si>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</si>
  <si>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</si>
  <si>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</si>
  <si>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</si>
  <si>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</si>
  <si>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</si>
  <si>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</si>
  <si>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</si>
  <si>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</si>
  <si>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</si>
  <si>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</si>
  <si>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</si>
  <si>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</si>
  <si>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</si>
  <si>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</si>
  <si>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</si>
  <si>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</si>
  <si>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</si>
  <si>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</si>
  <si>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</si>
  <si>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</si>
  <si>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</si>
  <si>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</si>
  <si>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</si>
  <si>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</si>
  <si>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</si>
  <si>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</si>
  <si>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</si>
  <si>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</si>
  <si>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</si>
  <si>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</si>
  <si>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</si>
  <si>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</si>
  <si>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</si>
  <si>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</si>
  <si>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</si>
  <si>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</si>
  <si>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</si>
  <si>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</si>
  <si>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</si>
  <si>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</si>
  <si>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</si>
  <si>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</si>
  <si>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</si>
  <si>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</si>
  <si>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</si>
  <si>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</si>
  <si>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</si>
  <si>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</si>
  <si>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</si>
  <si>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</si>
  <si>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</si>
  <si>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</si>
  <si>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</si>
  <si>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</si>
  <si>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</si>
  <si>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</si>
  <si>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</si>
  <si>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</si>
  <si>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</si>
  <si>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</si>
  <si>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</si>
  <si>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</si>
  <si>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</si>
  <si>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</si>
  <si>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</si>
  <si>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</si>
  <si>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</si>
  <si>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</si>
  <si>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</si>
  <si>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</si>
  <si>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</si>
  <si>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</si>
  <si>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</si>
  <si>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</si>
  <si>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</si>
  <si>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</si>
  <si>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</si>
  <si>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</si>
  <si>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</si>
  <si>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</si>
  <si>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</si>
  <si>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</si>
  <si>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</si>
  <si>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</si>
  <si>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</si>
  <si>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</si>
  <si>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</si>
  <si>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</si>
  <si>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</si>
  <si>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</si>
  <si>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</si>
  <si>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</si>
  <si>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</si>
  <si>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</si>
  <si>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</si>
  <si>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</si>
  <si>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</si>
  <si>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</si>
  <si>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</si>
  <si>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</si>
  <si>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</si>
  <si>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</si>
  <si>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</si>
  <si>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</si>
  <si>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</si>
  <si>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</si>
  <si>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</si>
  <si>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</si>
  <si>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</si>
  <si>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</si>
  <si>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</si>
  <si>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</si>
  <si>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</si>
  <si>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</si>
  <si>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</si>
  <si>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</si>
  <si>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</si>
  <si>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</si>
  <si>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</si>
  <si>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</si>
  <si>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</si>
  <si>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</si>
  <si>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</si>
  <si>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</si>
  <si>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</si>
  <si>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</si>
  <si>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</si>
  <si>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</si>
  <si>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</si>
  <si>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</si>
  <si>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</si>
  <si>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</si>
  <si>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</si>
  <si>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</si>
  <si>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</si>
  <si>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</si>
  <si>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</si>
  <si>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</si>
  <si>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</si>
  <si>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</si>
  <si>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</si>
  <si>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</si>
  <si>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</si>
  <si>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</si>
  <si>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</si>
  <si>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</si>
  <si>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</si>
  <si>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</si>
  <si>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</si>
  <si>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</si>
  <si>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</si>
  <si>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</si>
  <si>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</si>
  <si>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</si>
  <si>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</si>
  <si>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</si>
  <si>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</si>
  <si>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</si>
  <si>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</si>
  <si>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</si>
  <si>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</si>
  <si>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</si>
  <si>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</si>
  <si>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</si>
  <si>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</si>
  <si>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</si>
  <si>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</si>
  <si>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</si>
  <si>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</si>
  <si>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</si>
  <si>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</si>
  <si>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</si>
  <si>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</si>
  <si>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</si>
  <si>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</si>
  <si>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</si>
  <si>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</si>
  <si>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</si>
  <si>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</si>
  <si>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</si>
  <si>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</si>
  <si>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</si>
  <si>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</si>
  <si>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</si>
  <si>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</si>
  <si>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</si>
  <si>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</si>
  <si>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</si>
  <si>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</si>
  <si>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</si>
  <si>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</si>
  <si>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</si>
  <si>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</si>
  <si>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</si>
  <si>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</si>
  <si>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</si>
  <si>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</si>
  <si>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</si>
  <si>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</si>
  <si>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</si>
  <si>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</si>
  <si>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</si>
  <si>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</si>
  <si>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</si>
  <si>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</si>
  <si>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</si>
  <si>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</si>
  <si>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</si>
  <si>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</si>
  <si>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</si>
  <si>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</si>
  <si>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</si>
  <si>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</si>
  <si>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</si>
  <si>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</si>
  <si>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</si>
  <si>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</si>
  <si>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</si>
  <si>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</si>
  <si>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</si>
  <si>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</si>
  <si>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</si>
  <si>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</si>
  <si>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</si>
  <si>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</si>
  <si>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</si>
  <si>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</si>
  <si>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</si>
  <si>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</si>
  <si>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</si>
  <si>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</si>
  <si>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</si>
  <si>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</si>
  <si>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</si>
  <si>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</si>
  <si>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</si>
  <si>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</si>
  <si>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</si>
  <si>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</si>
  <si>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</si>
  <si>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</si>
  <si>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</si>
  <si>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</si>
  <si>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</si>
  <si>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</si>
  <si>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</si>
  <si>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</si>
  <si>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</si>
  <si>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</si>
  <si>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</si>
  <si>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</si>
  <si>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</si>
  <si>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</si>
  <si>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</si>
  <si>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</si>
  <si>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</si>
  <si>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</si>
  <si>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</si>
  <si>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</si>
  <si>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</si>
  <si>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</si>
  <si>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</si>
  <si>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</si>
  <si>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</si>
  <si>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</si>
  <si>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</si>
  <si>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</si>
  <si>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</si>
  <si>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</si>
  <si>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</si>
  <si>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</si>
  <si>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</si>
  <si>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</si>
  <si>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</si>
  <si>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</si>
  <si>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</si>
  <si>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</si>
  <si>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</si>
  <si>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</si>
  <si>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</si>
  <si>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</si>
  <si>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</si>
  <si>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</si>
  <si>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</si>
  <si>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</si>
  <si>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</si>
  <si>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</si>
  <si>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</si>
  <si>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</si>
  <si>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</si>
  <si>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</si>
  <si>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</si>
  <si>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</si>
  <si>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</si>
  <si>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</si>
  <si>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</si>
  <si>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</si>
  <si>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</si>
  <si>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</si>
  <si>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</si>
  <si>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</si>
  <si>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</si>
  <si>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</si>
  <si>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</si>
  <si>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</si>
  <si>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</si>
  <si>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</si>
  <si>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</si>
  <si>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</si>
  <si>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</si>
  <si>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</si>
  <si>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</si>
  <si>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</si>
  <si>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</si>
  <si>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</si>
  <si>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</si>
  <si>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</si>
  <si>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</si>
  <si>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</si>
  <si>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</si>
  <si>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</si>
  <si>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</si>
  <si>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</si>
  <si>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</si>
  <si>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</si>
  <si>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</si>
  <si>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</si>
  <si>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</si>
  <si>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</si>
  <si>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</si>
  <si>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</si>
  <si>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</si>
  <si>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</si>
  <si>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</si>
  <si>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</si>
  <si>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</si>
  <si>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</si>
  <si>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</si>
  <si>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</si>
  <si>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</si>
  <si>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</si>
  <si>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</si>
  <si>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</si>
  <si>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</si>
  <si>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</si>
  <si>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</si>
  <si>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</si>
  <si>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</si>
  <si>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</si>
  <si>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</si>
  <si>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</si>
  <si>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</si>
  <si>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</si>
  <si>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</si>
  <si>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</si>
  <si>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</si>
  <si>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</si>
  <si>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</si>
  <si>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</si>
  <si>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</si>
  <si>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</si>
  <si>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</si>
  <si>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</si>
  <si>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</si>
  <si>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</si>
  <si>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</si>
  <si>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</si>
  <si>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</si>
  <si>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</si>
  <si>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</si>
  <si>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</si>
  <si>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</si>
  <si>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</si>
  <si>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</si>
  <si>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</si>
  <si>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</si>
  <si>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</si>
  <si>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</si>
  <si>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</si>
  <si>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</si>
  <si>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</si>
  <si>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</si>
  <si>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</si>
  <si>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</si>
  <si>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</si>
  <si>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</si>
  <si>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</si>
  <si>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</si>
  <si>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</si>
  <si>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</si>
  <si>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</si>
  <si>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</si>
  <si>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</si>
  <si>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</si>
  <si>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</si>
  <si>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</si>
  <si>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</si>
  <si>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</si>
  <si>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</si>
  <si>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</si>
  <si>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</si>
  <si>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</si>
  <si>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</si>
  <si>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</si>
  <si>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</si>
  <si>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</si>
  <si>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</si>
  <si>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</si>
  <si>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</si>
  <si>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</si>
  <si>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</si>
  <si>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</si>
  <si>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</si>
  <si>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</si>
  <si>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</si>
  <si>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</si>
  <si>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</si>
  <si>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</si>
  <si>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</si>
  <si>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</si>
  <si>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</si>
  <si>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</si>
  <si>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</si>
  <si>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</si>
  <si>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</si>
  <si>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</si>
  <si>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</si>
  <si>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</si>
  <si>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</si>
  <si>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</si>
  <si>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</si>
  <si>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</si>
  <si>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</si>
  <si>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</si>
  <si>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</si>
  <si>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</si>
  <si>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</si>
  <si>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</si>
  <si>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</si>
  <si>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</si>
  <si>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</si>
  <si>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</si>
  <si>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</si>
  <si>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</si>
  <si>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</si>
  <si>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</si>
  <si>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</si>
  <si>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</si>
  <si>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</si>
  <si>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</si>
  <si>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</si>
  <si>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</si>
  <si>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</si>
  <si>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</si>
  <si>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</si>
  <si>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</si>
  <si>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</si>
  <si>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</si>
  <si>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</si>
  <si>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</si>
  <si>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</si>
  <si>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</si>
  <si>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</si>
  <si>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</si>
  <si>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</si>
  <si>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</si>
  <si>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</si>
  <si>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</si>
  <si>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</si>
  <si>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</si>
  <si>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</si>
  <si>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</si>
  <si>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</si>
  <si>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</si>
  <si>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</si>
  <si>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</si>
  <si>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</si>
  <si>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</si>
  <si>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</si>
  <si>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</si>
  <si>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</si>
  <si>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</si>
  <si>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</si>
  <si>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</si>
  <si>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</si>
  <si>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</si>
  <si>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</si>
  <si>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</si>
  <si>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</si>
  <si>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</si>
  <si>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</si>
  <si>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</si>
  <si>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</si>
  <si>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</si>
  <si>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</si>
  <si>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</si>
  <si>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</si>
  <si>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</si>
  <si>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</si>
  <si>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</si>
  <si>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</si>
  <si>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</si>
  <si>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</si>
  <si>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</si>
  <si>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</si>
  <si>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</si>
  <si>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</si>
  <si>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</si>
  <si>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</si>
  <si>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</si>
  <si>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</si>
  <si>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</si>
  <si>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</si>
  <si>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</si>
  <si>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</si>
  <si>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</si>
  <si>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</si>
  <si>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</si>
  <si>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</si>
  <si>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</si>
  <si>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</si>
  <si>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</si>
  <si>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</si>
  <si>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</si>
  <si>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</si>
  <si>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</si>
  <si>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</si>
  <si>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</si>
  <si>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</si>
  <si>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</si>
  <si>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</si>
  <si>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</si>
  <si>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</si>
  <si>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</si>
  <si>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</si>
  <si>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</si>
  <si>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</si>
  <si>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</si>
  <si>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</si>
  <si>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</si>
  <si>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</si>
  <si>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</si>
  <si>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</si>
  <si>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</si>
  <si>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</si>
  <si>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</si>
  <si>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</si>
  <si>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</si>
  <si>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</si>
  <si>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</si>
  <si>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</si>
  <si>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</si>
  <si>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</si>
  <si>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</si>
  <si>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</si>
  <si>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</si>
  <si>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</si>
  <si>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</si>
  <si>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</si>
  <si>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</si>
  <si>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</si>
  <si>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</si>
  <si>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</si>
  <si>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</si>
  <si>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</si>
  <si>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</si>
  <si>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</si>
  <si>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</si>
  <si>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</si>
  <si>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</si>
  <si>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</si>
  <si>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</si>
  <si>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</si>
  <si>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</si>
  <si>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</si>
  <si>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</si>
  <si>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</si>
  <si>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</si>
  <si>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</si>
  <si>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</si>
  <si>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</si>
  <si>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</si>
  <si>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</si>
  <si>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</si>
  <si>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</si>
  <si>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</si>
  <si>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</si>
  <si>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</si>
  <si>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</si>
  <si>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</si>
  <si>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</si>
  <si>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</si>
  <si>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</si>
  <si>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</si>
  <si>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</si>
  <si>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</si>
  <si>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</si>
  <si>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</si>
  <si>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</si>
  <si>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</si>
  <si>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</si>
  <si>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</si>
  <si>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</si>
  <si>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</si>
  <si>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</si>
  <si>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</si>
  <si>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</si>
  <si>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</si>
  <si>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</si>
  <si>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</si>
  <si>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</si>
  <si>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</si>
  <si>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</si>
  <si>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</si>
  <si>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</si>
  <si>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</si>
  <si>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</si>
  <si>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</si>
  <si>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</si>
  <si>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</si>
  <si>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</si>
  <si>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</si>
  <si>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</si>
  <si>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</si>
  <si>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</si>
  <si>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</si>
  <si>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</si>
  <si>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</si>
  <si>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</si>
  <si>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</si>
  <si>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</si>
  <si>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</si>
  <si>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</si>
  <si>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</si>
  <si>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</si>
  <si>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</si>
  <si>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</si>
  <si>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</si>
  <si>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</si>
  <si>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</si>
  <si>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</si>
  <si>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</si>
  <si>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</si>
  <si>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</si>
  <si>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</si>
  <si>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</si>
  <si>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</si>
  <si>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</si>
  <si>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</si>
  <si>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</si>
  <si>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</si>
  <si>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</si>
  <si>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</si>
  <si>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</si>
  <si>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</si>
  <si>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</si>
  <si>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</si>
  <si>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</si>
  <si>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</si>
  <si>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</si>
  <si>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</si>
  <si>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</si>
  <si>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</si>
  <si>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</si>
  <si>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</si>
  <si>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</si>
  <si>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</si>
  <si>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</si>
  <si>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</si>
  <si>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</si>
  <si>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</si>
  <si>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</si>
  <si>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</si>
  <si>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</si>
  <si>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</si>
  <si>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</si>
  <si>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</si>
  <si>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</si>
  <si>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</si>
  <si>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</si>
  <si>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</si>
  <si>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</si>
  <si>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</si>
  <si>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</si>
  <si>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</si>
  <si>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</si>
  <si>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</si>
  <si>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</si>
  <si>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</si>
  <si>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</si>
  <si>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</si>
  <si>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</si>
  <si>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</si>
  <si>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</si>
  <si>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</si>
  <si>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</si>
  <si>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</si>
  <si>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</si>
  <si>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</si>
  <si>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</si>
  <si>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</si>
  <si>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</si>
  <si>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</si>
  <si>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</si>
  <si>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</si>
  <si>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</si>
  <si>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</si>
  <si>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</si>
  <si>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</si>
  <si>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</si>
  <si>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</si>
  <si>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</si>
  <si>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</si>
  <si>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</si>
  <si>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</si>
  <si>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</si>
  <si>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</si>
  <si>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</si>
  <si>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</si>
  <si>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</si>
  <si>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</si>
  <si>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</si>
  <si>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</si>
  <si>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</si>
  <si>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</si>
  <si>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</si>
  <si>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</si>
  <si>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</si>
  <si>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</si>
  <si>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</si>
  <si>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</si>
  <si>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</si>
  <si>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</si>
  <si>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</si>
  <si>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</si>
  <si>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</si>
  <si>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</si>
  <si>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</si>
  <si>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</si>
  <si>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</si>
  <si>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</si>
  <si>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</si>
  <si>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</si>
  <si>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</si>
  <si>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</si>
  <si>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</si>
  <si>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</si>
  <si>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</si>
  <si>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</si>
  <si>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</si>
  <si>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</si>
  <si>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</si>
  <si>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</si>
  <si>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</si>
  <si>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</si>
  <si>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</si>
  <si>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</si>
  <si>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</si>
  <si>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</si>
  <si>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</si>
  <si>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</si>
  <si>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</si>
  <si>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</si>
  <si>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</si>
  <si>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</si>
  <si>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</si>
  <si>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</si>
  <si>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</si>
  <si>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</si>
  <si>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</si>
  <si>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</si>
  <si>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</si>
  <si>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</si>
  <si>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</si>
  <si>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</si>
  <si>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</si>
  <si>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</si>
  <si>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</si>
  <si>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</si>
  <si>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</si>
  <si>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</si>
  <si>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</si>
  <si>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</si>
  <si>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</si>
  <si>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</si>
  <si>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</si>
  <si>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</si>
  <si>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</si>
  <si>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</si>
  <si>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</si>
  <si>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</si>
  <si>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</si>
  <si>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</si>
  <si>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</si>
  <si>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</si>
  <si>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</si>
  <si>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</si>
  <si>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</si>
  <si>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</si>
  <si>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</si>
  <si>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</si>
  <si>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</si>
  <si>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</si>
  <si>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</si>
  <si>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</si>
  <si>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</si>
  <si>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</si>
  <si>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</si>
  <si>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</si>
  <si>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</si>
  <si>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</si>
  <si>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</si>
  <si>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</si>
  <si>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</si>
  <si>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</si>
  <si>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</si>
  <si>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</si>
  <si>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</si>
  <si>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</si>
  <si>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</si>
  <si>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</si>
  <si>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</si>
  <si>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</si>
  <si>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</si>
  <si>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</si>
  <si>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</si>
  <si>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</si>
  <si>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</si>
  <si>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</si>
  <si>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</si>
  <si>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</si>
  <si>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</si>
  <si>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</si>
  <si>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</si>
  <si>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</si>
  <si>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</si>
  <si>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</si>
  <si>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</si>
  <si>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</si>
  <si>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</si>
  <si>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</si>
  <si>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</si>
  <si>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</si>
  <si>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</si>
  <si>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</si>
  <si>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</si>
  <si>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</si>
  <si>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</si>
  <si>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</si>
  <si>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</si>
  <si>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</si>
  <si>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</si>
  <si>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</si>
  <si>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</si>
  <si>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</si>
  <si>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</si>
  <si>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</si>
  <si>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</si>
  <si>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</si>
  <si>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</si>
  <si>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</si>
  <si>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</si>
  <si>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</si>
  <si>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</si>
  <si>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</si>
  <si>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</si>
  <si>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</si>
  <si>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</si>
  <si>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</si>
  <si>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</si>
  <si>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</si>
  <si>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</si>
  <si>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</si>
  <si>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</si>
  <si>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</si>
  <si>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</si>
  <si>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</si>
  <si>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</si>
  <si>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</si>
  <si>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</si>
  <si>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</si>
  <si>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</si>
  <si>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</si>
  <si>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</si>
  <si>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</si>
  <si>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</si>
  <si>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</si>
  <si>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</si>
  <si>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</si>
  <si>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</si>
  <si>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</si>
  <si>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</si>
  <si>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</si>
  <si>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</si>
  <si>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</si>
  <si>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</si>
  <si>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</si>
  <si>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</si>
  <si>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</si>
  <si>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</si>
  <si>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</si>
  <si>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</si>
  <si>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</si>
  <si>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</si>
  <si>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</si>
  <si>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</si>
  <si>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</si>
  <si>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</si>
  <si>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</si>
  <si>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</si>
  <si>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</si>
  <si>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</si>
  <si>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</si>
  <si>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</si>
  <si>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</si>
  <si>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</si>
  <si>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</si>
  <si>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</si>
  <si>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</si>
  <si>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</si>
  <si>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</si>
  <si>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</si>
  <si>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</si>
  <si>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</si>
  <si>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</si>
  <si>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</si>
  <si>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</si>
  <si>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</si>
  <si>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</si>
  <si>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</si>
  <si>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</si>
  <si>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</si>
  <si>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</si>
  <si>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</si>
  <si>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</si>
  <si>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</si>
  <si>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</si>
  <si>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</si>
  <si>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</si>
  <si>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</si>
  <si>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</si>
  <si>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</si>
  <si>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</si>
  <si>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</si>
  <si>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</si>
  <si>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</si>
  <si>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</si>
  <si>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</si>
  <si>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</si>
  <si>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</si>
  <si>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</si>
  <si>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</si>
  <si>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</si>
  <si>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</si>
  <si>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</si>
  <si>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</si>
  <si>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</si>
  <si>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</si>
  <si>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</si>
  <si>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</si>
  <si>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</si>
  <si>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</si>
  <si>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</si>
  <si>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</si>
  <si>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</si>
  <si>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</si>
  <si>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</si>
  <si>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</si>
  <si>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</si>
  <si>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</si>
  <si>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</si>
  <si>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</si>
  <si>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</si>
  <si>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</si>
  <si>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</si>
  <si>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</si>
  <si>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</si>
  <si>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</si>
  <si>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</si>
  <si>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</si>
  <si>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</si>
  <si>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</si>
  <si>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</si>
  <si>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</si>
  <si>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</si>
  <si>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</si>
  <si>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</si>
  <si>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</si>
  <si>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</si>
  <si>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</si>
  <si>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</si>
  <si>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</si>
  <si>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</si>
  <si>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</si>
  <si>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</si>
  <si>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</si>
  <si>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</si>
  <si>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</si>
  <si>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</si>
  <si>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</si>
  <si>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</si>
  <si>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</si>
  <si>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</si>
  <si>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</si>
  <si>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</si>
  <si>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</si>
  <si>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</si>
  <si>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</si>
  <si>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</si>
  <si>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</si>
  <si>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</si>
  <si>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</si>
  <si>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</si>
  <si>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</si>
  <si>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</si>
  <si>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</si>
  <si>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</si>
  <si>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</si>
  <si>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</si>
  <si>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</si>
  <si>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</si>
  <si>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</si>
  <si>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</si>
  <si>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</si>
  <si>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</si>
  <si>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</si>
  <si>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</si>
  <si>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</si>
  <si>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</si>
  <si>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</si>
  <si>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</si>
  <si>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</si>
  <si>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</si>
  <si>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</si>
  <si>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</si>
  <si>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</si>
  <si>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</si>
  <si>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</si>
  <si>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</si>
  <si>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</si>
  <si>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</si>
  <si>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</si>
  <si>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</si>
  <si>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</si>
  <si>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</si>
  <si>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</si>
  <si>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</si>
  <si>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</si>
  <si>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</si>
  <si>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</si>
  <si>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</si>
  <si>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</si>
  <si>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</si>
  <si>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</si>
  <si>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</si>
  <si>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</si>
  <si>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</si>
  <si>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</si>
  <si>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</si>
  <si>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</si>
  <si>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</si>
  <si>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</si>
  <si>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</si>
  <si>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</si>
  <si>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</si>
  <si>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</si>
  <si>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</si>
  <si>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</si>
  <si>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</si>
  <si>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</si>
  <si>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</si>
  <si>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</si>
  <si>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</si>
  <si>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</si>
  <si>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</si>
  <si>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</si>
  <si>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</si>
  <si>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</si>
  <si>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</si>
  <si>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</si>
  <si>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</si>
  <si>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</si>
  <si>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</si>
  <si>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</si>
  <si>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</si>
  <si>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</si>
  <si>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</si>
  <si>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</si>
  <si>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</si>
  <si>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</si>
  <si>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</si>
  <si>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</si>
  <si>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</si>
  <si>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</si>
  <si>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</si>
  <si>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</si>
  <si>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</si>
  <si>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</si>
  <si>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</si>
  <si>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</si>
  <si>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</si>
  <si>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</si>
  <si>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</si>
  <si>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</si>
  <si>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</si>
  <si>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</si>
  <si>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</si>
  <si>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</si>
  <si>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</si>
  <si>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</si>
  <si>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</si>
  <si>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</si>
  <si>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</si>
  <si>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</si>
  <si>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</si>
  <si>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</si>
  <si>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</si>
  <si>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</si>
  <si>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</si>
  <si>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</si>
  <si>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</si>
  <si>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</si>
  <si>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</si>
  <si>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</si>
  <si>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</si>
  <si>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</si>
  <si>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</si>
  <si>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</si>
  <si>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</si>
  <si>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</si>
  <si>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</si>
  <si>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</si>
  <si>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</si>
  <si>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</si>
  <si>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</si>
  <si>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</si>
  <si>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</si>
  <si>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</si>
  <si>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</si>
  <si>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</si>
  <si>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</si>
  <si>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</si>
  <si>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</si>
  <si>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</si>
  <si>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</si>
  <si>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</si>
  <si>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</si>
  <si>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</si>
  <si>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</si>
  <si>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</si>
  <si>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</si>
  <si>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</si>
  <si>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</si>
  <si>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</si>
  <si>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</si>
  <si>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</si>
  <si>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</si>
  <si>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</si>
  <si>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</si>
  <si>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</si>
  <si>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</si>
  <si>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</si>
  <si>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</si>
  <si>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</si>
  <si>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</si>
  <si>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</si>
  <si>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</si>
  <si>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</si>
  <si>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</si>
  <si>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</si>
  <si>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</si>
  <si>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</si>
  <si>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</si>
  <si>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</si>
  <si>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</si>
  <si>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</si>
  <si>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</si>
  <si>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</si>
  <si>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</si>
  <si>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</si>
  <si>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</si>
  <si>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</si>
  <si>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</si>
  <si>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</si>
  <si>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</si>
  <si>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</si>
  <si>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</si>
  <si>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</si>
  <si>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</si>
  <si>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</si>
  <si>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</si>
  <si>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</si>
  <si>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</si>
  <si>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</si>
  <si>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</si>
  <si>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</si>
  <si>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</si>
  <si>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</si>
  <si>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</si>
  <si>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</si>
  <si>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</si>
  <si>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</si>
  <si>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</si>
  <si>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</si>
  <si>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</si>
  <si>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</si>
  <si>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</si>
  <si>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</si>
  <si>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</si>
  <si>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</si>
  <si>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</si>
  <si>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</si>
  <si>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</si>
  <si>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</si>
  <si>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</si>
  <si>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</si>
  <si>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</si>
  <si>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</si>
  <si>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</si>
  <si>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</si>
  <si>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</si>
  <si>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</si>
  <si>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</si>
  <si>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</si>
  <si>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</si>
  <si>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</si>
  <si>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</si>
  <si>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</si>
  <si>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</si>
  <si>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</si>
  <si>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</si>
  <si>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</si>
  <si>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</si>
  <si>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</si>
  <si>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</si>
  <si>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</si>
  <si>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</si>
  <si>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</si>
  <si>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</si>
  <si>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</si>
  <si>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</si>
  <si>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</si>
  <si>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</si>
  <si>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</si>
  <si>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</si>
  <si>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</si>
  <si>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</si>
  <si>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</si>
  <si>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</si>
  <si>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</si>
  <si>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</si>
  <si>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</si>
  <si>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</si>
  <si>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</si>
  <si>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</si>
  <si>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</si>
  <si>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</si>
  <si>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</si>
  <si>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</si>
  <si>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</si>
  <si>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</si>
  <si>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</si>
  <si>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</si>
  <si>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</si>
  <si>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</si>
  <si>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</si>
  <si>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</si>
  <si>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</si>
  <si>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</si>
  <si>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</si>
  <si>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</si>
  <si>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</si>
  <si>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</si>
  <si>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</si>
  <si>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</si>
  <si>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</si>
  <si>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</si>
  <si>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</si>
  <si>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</si>
  <si>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</si>
  <si>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</si>
  <si>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</si>
  <si>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</si>
  <si>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</si>
  <si>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</si>
  <si>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</si>
  <si>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</si>
  <si>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</si>
  <si>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</si>
  <si>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</si>
  <si>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</si>
  <si>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</si>
  <si>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</si>
  <si>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</si>
  <si>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</si>
  <si>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</si>
  <si>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</si>
  <si>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</si>
  <si>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</si>
  <si>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</si>
  <si>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</si>
  <si>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</si>
  <si>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</si>
  <si>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</si>
  <si>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</si>
  <si>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</si>
  <si>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</si>
  <si>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</si>
  <si>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</si>
  <si>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</si>
  <si>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</si>
  <si>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</si>
  <si>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</si>
  <si>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</si>
  <si>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</si>
  <si>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</si>
  <si>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</si>
  <si>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</si>
  <si>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</si>
  <si>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</si>
  <si>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</si>
  <si>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</si>
  <si>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</si>
  <si>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</si>
  <si>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</si>
  <si>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</si>
  <si>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</si>
  <si>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</si>
  <si>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</si>
  <si>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</si>
  <si>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</si>
  <si>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</si>
  <si>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</si>
  <si>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</si>
  <si>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</si>
  <si>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</si>
  <si>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</si>
  <si>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</si>
  <si>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</si>
  <si>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</si>
  <si>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</si>
  <si>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</si>
  <si>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</si>
  <si>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</si>
  <si>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</si>
  <si>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</si>
  <si>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</si>
  <si>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</si>
  <si>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</si>
  <si>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</si>
  <si>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</si>
  <si>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</si>
  <si>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</si>
  <si>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</si>
  <si>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</si>
  <si>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</si>
  <si>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</si>
  <si>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</si>
  <si>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</si>
  <si>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</si>
  <si>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</si>
  <si>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</si>
  <si>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</si>
  <si>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</si>
  <si>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</si>
  <si>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</si>
  <si>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</si>
  <si>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</si>
  <si>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</si>
  <si>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</si>
  <si>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</si>
  <si>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</si>
  <si>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</si>
  <si>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</si>
  <si>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</si>
  <si>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</si>
  <si>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</si>
  <si>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</si>
  <si>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</si>
  <si>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</si>
  <si>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</si>
  <si>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</si>
  <si>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</si>
  <si>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</si>
  <si>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</si>
  <si>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</si>
  <si>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</si>
  <si>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</si>
  <si>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</si>
  <si>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</si>
  <si>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</si>
  <si>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</si>
  <si>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</si>
  <si>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</si>
  <si>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</si>
  <si>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</si>
  <si>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</si>
  <si>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</si>
  <si>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</si>
  <si>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</si>
  <si>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</si>
  <si>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</si>
  <si>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</si>
  <si>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</si>
  <si>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</si>
  <si>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</si>
  <si>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</si>
  <si>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</si>
  <si>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</si>
  <si>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</si>
  <si>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</si>
  <si>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</si>
  <si>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</si>
  <si>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</si>
  <si>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</si>
  <si>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</si>
  <si>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</si>
  <si>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</si>
  <si>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</si>
  <si>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</si>
  <si>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</si>
  <si>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</si>
  <si>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</si>
  <si>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</si>
  <si>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</si>
  <si>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</si>
  <si>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</si>
  <si>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</si>
  <si>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</si>
  <si>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</si>
  <si>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</si>
  <si>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</si>
  <si>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</si>
  <si>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</si>
  <si>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</si>
  <si>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</si>
  <si>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</si>
  <si>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</si>
  <si>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</si>
  <si>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</si>
  <si>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</si>
  <si>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</si>
  <si>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</si>
  <si>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</si>
  <si>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</si>
  <si>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</si>
  <si>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</si>
  <si>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</si>
  <si>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</si>
  <si>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</si>
  <si>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</si>
  <si>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</si>
  <si>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</si>
  <si>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</si>
  <si>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</si>
  <si>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</si>
  <si>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</si>
  <si>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</si>
  <si>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</si>
  <si>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</si>
  <si>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</si>
  <si>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</si>
  <si>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</si>
  <si>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</si>
  <si>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</si>
  <si>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</si>
  <si>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</si>
  <si>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</si>
  <si>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</si>
  <si>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</si>
  <si>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</si>
  <si>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</si>
  <si>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</si>
  <si>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</si>
  <si>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</si>
  <si>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</si>
  <si>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</si>
  <si>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</si>
  <si>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</si>
  <si>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</si>
  <si>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</si>
  <si>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</si>
  <si>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</si>
  <si>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</si>
  <si>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</si>
  <si>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</si>
  <si>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</si>
  <si>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</si>
  <si>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</si>
  <si>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</si>
  <si>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</si>
  <si>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</si>
  <si>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</si>
  <si>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</si>
  <si>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</si>
  <si>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</si>
  <si>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</si>
  <si>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</si>
  <si>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</si>
  <si>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</si>
  <si>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</si>
  <si>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</si>
  <si>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</si>
  <si>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</si>
  <si>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</si>
  <si>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</si>
  <si>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</si>
  <si>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</si>
  <si>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</si>
  <si>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</si>
  <si>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</si>
  <si>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</si>
  <si>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</si>
  <si>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</si>
  <si>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</si>
  <si>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</si>
  <si>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</si>
  <si>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</si>
  <si>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</si>
  <si>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</si>
  <si>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</si>
  <si>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</si>
  <si>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</si>
  <si>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</si>
  <si>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</si>
  <si>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</si>
  <si>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</si>
  <si>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</si>
  <si>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</si>
  <si>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</si>
  <si>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</si>
  <si>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</si>
  <si>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</si>
  <si>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</si>
  <si>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</si>
  <si>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</si>
  <si>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</si>
  <si>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</si>
  <si>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</si>
  <si>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</si>
  <si>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</si>
  <si>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</si>
  <si>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</si>
  <si>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</si>
  <si>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</si>
  <si>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</si>
  <si>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</si>
  <si>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</si>
  <si>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</si>
  <si>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</si>
  <si>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</si>
  <si>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</si>
  <si>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</si>
  <si>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</si>
  <si>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</si>
  <si>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</si>
  <si>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</si>
  <si>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</si>
  <si>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</si>
  <si>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</si>
  <si>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</si>
  <si>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</si>
  <si>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</si>
  <si>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</si>
  <si>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</si>
  <si>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</si>
  <si>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</si>
  <si>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</si>
  <si>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</si>
  <si>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</si>
  <si>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</si>
  <si>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</si>
  <si>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</si>
  <si>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</si>
  <si>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</si>
  <si>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</si>
  <si>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</si>
  <si>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</si>
  <si>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</si>
  <si>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</si>
  <si>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</si>
  <si>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</si>
  <si>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</si>
  <si>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</si>
  <si>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</si>
  <si>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</si>
  <si>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</si>
  <si>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</si>
  <si>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</si>
  <si>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</si>
  <si>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</si>
  <si>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</si>
  <si>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</si>
  <si>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</si>
  <si>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</si>
  <si>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</si>
  <si>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</si>
  <si>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</si>
  <si>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</si>
  <si>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</si>
  <si>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</si>
  <si>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</si>
  <si>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</si>
  <si>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</si>
  <si>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</si>
  <si>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</si>
  <si>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</si>
  <si>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</si>
  <si>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</si>
  <si>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</si>
  <si>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</si>
  <si>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</si>
  <si>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</si>
  <si>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</si>
  <si>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</si>
  <si>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</si>
  <si>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</si>
  <si>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</si>
  <si>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</si>
  <si>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</si>
  <si>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</si>
  <si>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</si>
  <si>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</si>
  <si>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</si>
  <si>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</si>
  <si>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</si>
  <si>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</si>
  <si>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</si>
  <si>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</si>
  <si>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</si>
  <si>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</si>
  <si>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</si>
  <si>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</si>
  <si>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</si>
  <si>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</si>
  <si>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</si>
  <si>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</si>
  <si>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</si>
  <si>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</si>
  <si>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</si>
  <si>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</si>
  <si>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</si>
  <si>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</si>
  <si>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</si>
  <si>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</si>
  <si>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</si>
  <si>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</si>
  <si>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</si>
  <si>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</si>
  <si>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</si>
  <si>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</si>
  <si>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</si>
  <si>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</si>
  <si>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</si>
  <si>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</si>
  <si>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</si>
  <si>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</si>
  <si>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</si>
  <si>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</si>
  <si>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</si>
  <si>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</si>
  <si>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</si>
  <si>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</si>
  <si>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</si>
  <si>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</si>
  <si>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</si>
  <si>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</si>
  <si>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</si>
  <si>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</si>
  <si>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</si>
  <si>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</si>
  <si>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</si>
  <si>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</si>
  <si>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</si>
  <si>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</si>
  <si>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</si>
  <si>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</si>
  <si>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</si>
  <si>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</si>
  <si>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</si>
  <si>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</si>
  <si>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</si>
  <si>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</si>
  <si>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</si>
  <si>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</si>
  <si>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</si>
  <si>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</si>
  <si>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</si>
  <si>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</si>
  <si>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</si>
  <si>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</si>
  <si>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</si>
  <si>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</si>
  <si>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</si>
  <si>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</si>
  <si>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</si>
  <si>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</si>
  <si>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</si>
  <si>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</si>
  <si>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</si>
  <si>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</si>
  <si>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</si>
  <si>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</si>
  <si>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</si>
  <si>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</si>
  <si>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</si>
  <si>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</si>
  <si>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</si>
  <si>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</si>
  <si>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</si>
  <si>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</si>
  <si>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</si>
  <si>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</si>
  <si>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</si>
  <si>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</si>
  <si>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</si>
  <si>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</si>
  <si>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</si>
  <si>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</si>
  <si>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</si>
  <si>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</si>
  <si>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</si>
  <si>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</si>
  <si>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</si>
  <si>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</si>
  <si>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</si>
  <si>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</si>
  <si>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</si>
  <si>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</si>
  <si>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</si>
  <si>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</si>
  <si>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</si>
  <si>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</si>
  <si>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</si>
  <si>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</si>
  <si>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</si>
  <si>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</si>
  <si>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</si>
  <si>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</si>
  <si>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</si>
  <si>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</si>
  <si>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</si>
  <si>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</si>
  <si>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</si>
  <si>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</si>
  <si>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</si>
  <si>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</si>
  <si>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</si>
  <si>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</si>
  <si>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</si>
  <si>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</si>
  <si>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</si>
  <si>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</si>
  <si>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</si>
  <si>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</si>
  <si>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</si>
  <si>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</si>
  <si>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</si>
  <si>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</si>
  <si>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</si>
  <si>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</si>
  <si>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</si>
  <si>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</si>
  <si>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</si>
  <si>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</si>
  <si>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</si>
  <si>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</si>
  <si>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</si>
  <si>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</si>
  <si>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</si>
  <si>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</si>
  <si>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</si>
  <si>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</si>
  <si>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</si>
  <si>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</si>
  <si>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</si>
  <si>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</si>
  <si>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</si>
  <si>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</si>
  <si>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</si>
  <si>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</si>
  <si>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</si>
  <si>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</si>
  <si>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</si>
  <si>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</si>
  <si>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</si>
  <si>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</si>
  <si>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</si>
  <si>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</si>
  <si>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</si>
  <si>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</si>
  <si>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</si>
  <si>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</si>
  <si>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</si>
  <si>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</si>
  <si>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</si>
  <si>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</si>
  <si>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</si>
  <si>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</si>
  <si>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</si>
  <si>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</si>
  <si>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</si>
  <si>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</si>
  <si>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</si>
  <si>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</si>
  <si>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</si>
  <si>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</si>
  <si>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</si>
  <si>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</si>
  <si>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</si>
  <si>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</si>
  <si>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</si>
  <si>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</si>
  <si>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</si>
  <si>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</si>
  <si>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</si>
  <si>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</si>
  <si>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</si>
  <si>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</si>
  <si>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</si>
  <si>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</si>
  <si>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</si>
  <si>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</si>
  <si>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</si>
  <si>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</si>
  <si>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</si>
  <si>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</si>
  <si>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</si>
  <si>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</si>
  <si>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</si>
  <si>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</si>
  <si>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</si>
  <si>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</si>
  <si>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</si>
  <si>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</si>
  <si>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</si>
  <si>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</si>
  <si>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</si>
  <si>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</si>
  <si>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</si>
  <si>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</si>
  <si>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</si>
  <si>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</si>
  <si>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</si>
  <si>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</si>
  <si>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</si>
  <si>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</si>
  <si>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</si>
  <si>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</si>
  <si>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</si>
  <si>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</si>
  <si>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</si>
  <si>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</si>
  <si>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</si>
  <si>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</si>
  <si>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</si>
  <si>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</si>
  <si>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</si>
  <si>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</si>
  <si>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</si>
  <si>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</si>
  <si>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</si>
  <si>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</si>
  <si>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</si>
  <si>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</si>
  <si>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</si>
  <si>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</si>
  <si>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</si>
  <si>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</si>
  <si>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</si>
  <si>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</si>
  <si>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</si>
  <si>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</si>
  <si>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</si>
  <si>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</si>
  <si>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</si>
  <si>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</si>
  <si>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</si>
  <si>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</si>
  <si>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</si>
  <si>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</si>
  <si>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</si>
  <si>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</si>
  <si>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</si>
  <si>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</si>
  <si>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</si>
  <si>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</si>
  <si>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</si>
  <si>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</si>
  <si>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</si>
  <si>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</si>
  <si>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</si>
  <si>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</si>
  <si>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</si>
  <si>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</si>
  <si>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</si>
  <si>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</si>
  <si>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</si>
  <si>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</si>
  <si>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</si>
  <si>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</si>
  <si>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</si>
  <si>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</si>
  <si>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</si>
  <si>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</si>
  <si>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</si>
  <si>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</si>
  <si>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</si>
  <si>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</si>
  <si>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</si>
  <si>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</si>
  <si>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</si>
  <si>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</si>
  <si>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</si>
  <si>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</si>
  <si>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</si>
  <si>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</si>
  <si>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</si>
  <si>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</si>
  <si>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</si>
  <si>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</si>
  <si>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</si>
  <si>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</si>
  <si>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</si>
  <si>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</si>
  <si>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</si>
  <si>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</si>
  <si>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</si>
  <si>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</si>
  <si>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</si>
  <si>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</si>
  <si>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</si>
  <si>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</si>
  <si>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</si>
  <si>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</si>
  <si>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</si>
  <si>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</si>
  <si>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</si>
  <si>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</si>
  <si>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</si>
  <si>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</si>
  <si>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</si>
  <si>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</si>
  <si>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</si>
  <si>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</si>
  <si>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</si>
  <si>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</si>
  <si>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</si>
  <si>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</si>
  <si>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</si>
  <si>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</si>
  <si>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</si>
  <si>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</si>
  <si>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</si>
  <si>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</si>
  <si>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</si>
  <si>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</si>
  <si>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</si>
  <si>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</si>
  <si>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</si>
  <si>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</si>
  <si>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</si>
  <si>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</si>
  <si>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</si>
  <si>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</si>
  <si>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</si>
  <si>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</si>
  <si>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</si>
  <si>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</si>
  <si>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</si>
  <si>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</si>
  <si>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</si>
  <si>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</si>
  <si>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</si>
  <si>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</si>
  <si>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</si>
  <si>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</si>
  <si>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</si>
  <si>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</si>
  <si>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</si>
  <si>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</si>
  <si>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</si>
  <si>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</si>
  <si>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</si>
  <si>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</si>
  <si>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</si>
  <si>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</si>
  <si>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</si>
  <si>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</si>
  <si>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</si>
  <si>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</si>
  <si>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</si>
  <si>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</si>
  <si>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</si>
  <si>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</si>
  <si>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</si>
  <si>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</si>
  <si>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</si>
  <si>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</si>
  <si>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</si>
  <si>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</si>
  <si>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</si>
  <si>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</si>
  <si>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</si>
  <si>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</si>
  <si>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</si>
  <si>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</si>
  <si>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</si>
  <si>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</si>
  <si>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</si>
  <si>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</si>
  <si>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</si>
  <si>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</si>
  <si>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</si>
  <si>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</si>
  <si>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</si>
  <si>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</si>
  <si>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</si>
  <si>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</si>
  <si>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</si>
  <si>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</si>
  <si>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</si>
  <si>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</si>
  <si>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</si>
  <si>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</si>
  <si>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</si>
  <si>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</si>
  <si>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</si>
  <si>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</si>
  <si>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</si>
  <si>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</si>
  <si>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</si>
  <si>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</si>
  <si>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</si>
  <si>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</si>
  <si>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</si>
  <si>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</si>
  <si>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</si>
  <si>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</si>
  <si>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</si>
  <si>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</si>
  <si>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</si>
  <si>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</si>
  <si>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</si>
  <si>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</si>
  <si>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</si>
  <si>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</si>
  <si>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</si>
  <si>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</si>
  <si>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</si>
  <si>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</si>
  <si>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</si>
  <si>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</si>
  <si>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</si>
  <si>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</si>
  <si>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</si>
  <si>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</si>
  <si>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</si>
  <si>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</si>
  <si>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</si>
  <si>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</si>
  <si>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</si>
  <si>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</si>
  <si>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</si>
  <si>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</si>
  <si>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</si>
  <si>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</si>
  <si>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</si>
  <si>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</si>
  <si>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</si>
  <si>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</si>
  <si>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</si>
  <si>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</si>
  <si>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</si>
  <si>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</si>
  <si>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</si>
  <si>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</si>
  <si>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</si>
  <si>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</si>
  <si>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</si>
  <si>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</si>
  <si>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</si>
  <si>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</si>
  <si>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</si>
  <si>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</si>
  <si>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</si>
  <si>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</si>
  <si>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</si>
  <si>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</si>
  <si>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</si>
  <si>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</si>
  <si>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</si>
  <si>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</si>
  <si>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</si>
  <si>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</si>
  <si>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</si>
  <si>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</si>
  <si>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</si>
  <si>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</si>
  <si>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</si>
  <si>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</si>
  <si>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</si>
  <si>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</si>
  <si>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</si>
  <si>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</si>
  <si>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</si>
  <si>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</si>
  <si>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</si>
  <si>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</si>
  <si>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</si>
  <si>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</si>
  <si>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</si>
  <si>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</si>
  <si>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</si>
  <si>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</si>
  <si>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</si>
  <si>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</si>
  <si>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</si>
  <si>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</si>
  <si>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</si>
  <si>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</si>
  <si>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</si>
  <si>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</si>
  <si>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</si>
  <si>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</si>
  <si>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</si>
  <si>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</si>
  <si>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</si>
  <si>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</si>
  <si>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</si>
  <si>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</si>
  <si>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</si>
  <si>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</si>
  <si>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</si>
  <si>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</si>
  <si>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</si>
  <si>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</si>
  <si>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</si>
  <si>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</si>
  <si>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</si>
  <si>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</si>
  <si>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</si>
  <si>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</si>
  <si>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</si>
  <si>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</si>
  <si>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</si>
  <si>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</si>
  <si>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</si>
  <si>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</si>
  <si>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</si>
  <si>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</si>
  <si>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</si>
  <si>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</si>
  <si>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</si>
  <si>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</si>
  <si>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</si>
  <si>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</si>
  <si>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</si>
  <si>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</si>
  <si>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</si>
  <si>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</si>
  <si>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</si>
  <si>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</si>
  <si>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</si>
  <si>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</si>
  <si>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</si>
  <si>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</si>
  <si>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</si>
  <si>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</si>
  <si>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</si>
  <si>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</si>
  <si>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</si>
  <si>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</si>
  <si>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</si>
  <si>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</si>
  <si>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</si>
  <si>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</si>
  <si>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</si>
  <si>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</si>
  <si>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</si>
  <si>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</si>
  <si>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</si>
  <si>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</si>
  <si>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</si>
  <si>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</si>
  <si>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</si>
  <si>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</si>
  <si>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</si>
  <si>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</si>
  <si>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</si>
  <si>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</si>
  <si>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</si>
  <si>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</si>
  <si>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</si>
  <si>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</si>
  <si>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</si>
  <si>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</si>
  <si>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</si>
  <si>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</si>
  <si>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</si>
  <si>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</si>
  <si>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</si>
  <si>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</si>
  <si>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</si>
  <si>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</si>
  <si>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</si>
  <si>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</si>
  <si>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</si>
  <si>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</si>
  <si>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</si>
  <si>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</si>
  <si>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</si>
  <si>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</si>
  <si>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</si>
  <si>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</si>
  <si>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</si>
  <si>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</si>
  <si>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</si>
  <si>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</si>
  <si>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</si>
  <si>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</si>
  <si>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</si>
  <si>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</si>
  <si>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</si>
  <si>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</si>
  <si>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</si>
  <si>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</si>
  <si>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</si>
  <si>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</si>
  <si>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</si>
  <si>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</si>
  <si>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</si>
  <si>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</si>
  <si>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</si>
  <si>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</si>
  <si>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</si>
  <si>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</si>
  <si>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</si>
  <si>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</si>
  <si>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</si>
  <si>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</si>
  <si>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</si>
  <si>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</si>
  <si>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</si>
  <si>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</si>
  <si>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</si>
  <si>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</si>
  <si>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</si>
  <si>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</si>
  <si>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</si>
  <si>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</si>
  <si>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</si>
  <si>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</si>
  <si>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</si>
  <si>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</si>
  <si>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</si>
  <si>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</si>
  <si>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</si>
  <si>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</si>
  <si>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</si>
  <si>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</si>
  <si>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</si>
  <si>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</si>
  <si>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</si>
  <si>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</si>
  <si>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</si>
  <si>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</si>
  <si>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</si>
  <si>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</si>
  <si>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</si>
  <si>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</si>
  <si>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</si>
  <si>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</si>
  <si>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</si>
  <si>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</si>
  <si>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</si>
  <si>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</si>
  <si>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</si>
  <si>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</si>
  <si>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</si>
  <si>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</si>
  <si>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</si>
  <si>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</si>
  <si>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</si>
  <si>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</si>
  <si>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</si>
  <si>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</si>
  <si>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</si>
  <si>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</si>
  <si>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</si>
  <si>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</si>
  <si>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</si>
  <si>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</si>
  <si>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</si>
  <si>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</si>
  <si>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</si>
  <si>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</si>
  <si>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</si>
  <si>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</si>
  <si>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</si>
  <si>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</si>
  <si>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</si>
  <si>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</si>
  <si>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</si>
  <si>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</si>
  <si>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</si>
  <si>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</si>
  <si>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</si>
  <si>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</si>
  <si>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</si>
  <si>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</si>
  <si>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</si>
  <si>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</si>
  <si>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</si>
  <si>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</si>
  <si>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</si>
  <si>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</si>
  <si>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</si>
  <si>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</si>
  <si>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</si>
  <si>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</si>
  <si>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</si>
  <si>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</si>
  <si>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</si>
  <si>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</si>
  <si>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</si>
  <si>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</si>
  <si>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</si>
  <si>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</si>
  <si>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</si>
  <si>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</si>
  <si>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</si>
  <si>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</si>
  <si>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</si>
  <si>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</si>
  <si>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</si>
  <si>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</si>
  <si>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</si>
  <si>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</si>
  <si>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</si>
  <si>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</si>
  <si>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</si>
  <si>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</si>
  <si>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</si>
  <si>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</si>
  <si>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</si>
  <si>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</si>
  <si>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</si>
  <si>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</si>
  <si>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</si>
  <si>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</si>
  <si>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</si>
  <si>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</si>
  <si>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</si>
  <si>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</si>
  <si>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</si>
  <si>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</si>
  <si>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</si>
  <si>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</si>
  <si>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</si>
  <si>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</si>
  <si>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</si>
  <si>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</si>
  <si>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</si>
  <si>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</si>
  <si>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</si>
  <si>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</si>
  <si>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</si>
  <si>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</si>
  <si>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</si>
  <si>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</si>
  <si>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</si>
  <si>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</si>
  <si>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</si>
  <si>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</si>
  <si>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</si>
  <si>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</si>
  <si>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</si>
  <si>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</si>
  <si>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</si>
  <si>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</si>
  <si>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</si>
  <si>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</si>
  <si>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</si>
  <si>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</si>
  <si>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</si>
  <si>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</si>
  <si>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</si>
  <si>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</si>
  <si>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</si>
  <si>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</si>
  <si>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</si>
  <si>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</si>
  <si>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</si>
  <si>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</si>
  <si>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</si>
  <si>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</si>
  <si>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</si>
  <si>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</si>
  <si>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</si>
  <si>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</si>
  <si>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</si>
  <si>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</si>
  <si>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</si>
  <si>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</si>
  <si>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</si>
  <si>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</si>
  <si>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</si>
  <si>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</si>
  <si>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</si>
  <si>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</si>
  <si>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</si>
  <si>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</si>
  <si>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</si>
  <si>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</si>
  <si>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</si>
  <si>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</si>
  <si>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</si>
  <si>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</si>
  <si>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</si>
  <si>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</si>
  <si>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</si>
  <si>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</si>
  <si>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</si>
  <si>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</si>
  <si>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</si>
  <si>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</si>
  <si>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</si>
  <si>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</si>
  <si>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</si>
  <si>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</si>
  <si>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</si>
  <si>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</si>
  <si>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</si>
  <si>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</si>
  <si>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</si>
  <si>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</si>
  <si>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</si>
  <si>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</si>
  <si>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</si>
  <si>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</si>
  <si>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</si>
  <si>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</si>
  <si>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</si>
  <si>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</si>
  <si>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</si>
  <si>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</si>
  <si>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</si>
  <si>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</si>
  <si>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</si>
  <si>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</si>
  <si>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</si>
  <si>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</si>
  <si>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</si>
  <si>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</si>
  <si>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</si>
  <si>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</si>
  <si>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</si>
  <si>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</si>
  <si>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</si>
  <si>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</si>
  <si>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</si>
  <si>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</si>
  <si>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</si>
  <si>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</si>
  <si>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</si>
  <si>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</si>
  <si>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</si>
  <si>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</si>
  <si>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</si>
  <si>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</si>
  <si>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</si>
  <si>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</si>
  <si>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</si>
  <si>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</si>
  <si>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</si>
  <si>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</si>
  <si>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</si>
  <si>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</si>
  <si>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</si>
  <si>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</si>
  <si>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</si>
  <si>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</si>
  <si>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</si>
  <si>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</si>
  <si>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</si>
  <si>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</si>
  <si>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</si>
  <si>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</si>
  <si>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</si>
  <si>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</si>
  <si>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</si>
  <si>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</si>
  <si>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</si>
  <si>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</si>
  <si>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</si>
  <si>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</si>
  <si>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</si>
  <si>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</si>
  <si>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</si>
  <si>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</si>
  <si>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</si>
  <si>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</si>
  <si>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</si>
  <si>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</si>
  <si>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</si>
  <si>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</si>
  <si>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</si>
  <si>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</si>
  <si>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</si>
  <si>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</si>
  <si>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</si>
  <si>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</si>
  <si>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</si>
  <si>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</si>
  <si>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</si>
  <si>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</si>
  <si>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</si>
  <si>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</si>
  <si>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</si>
  <si>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</si>
  <si>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</si>
  <si>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</si>
  <si>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</si>
  <si>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</si>
  <si>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</si>
  <si>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</si>
  <si>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</si>
  <si>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</si>
  <si>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</si>
  <si>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</si>
  <si>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</si>
  <si>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</si>
  <si>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</si>
  <si>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</si>
  <si>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</si>
  <si>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</si>
  <si>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</si>
  <si>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</si>
  <si>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</si>
  <si>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</si>
  <si>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</si>
  <si>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</si>
  <si>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</si>
  <si>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</si>
  <si>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</si>
  <si>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</si>
  <si>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</si>
  <si>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</si>
  <si>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</si>
  <si>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</si>
  <si>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</si>
  <si>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</si>
  <si>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</si>
  <si>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</si>
  <si>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</si>
  <si>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</si>
  <si>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</si>
  <si>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</si>
  <si>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</si>
  <si>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</si>
  <si>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</si>
  <si>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</si>
  <si>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</si>
  <si>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</si>
  <si>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</si>
  <si>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</si>
  <si>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</si>
  <si>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</si>
  <si>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</si>
  <si>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</si>
  <si>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</si>
  <si>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</si>
  <si>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</si>
  <si>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</si>
  <si>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</si>
  <si>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</si>
  <si>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</si>
  <si>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</si>
  <si>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</si>
  <si>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</si>
  <si>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</si>
  <si>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</si>
  <si>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</si>
  <si>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</si>
  <si>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</si>
  <si>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</si>
  <si>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</si>
  <si>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</si>
  <si>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</si>
  <si>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</si>
  <si>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</si>
  <si>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</si>
  <si>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</si>
  <si>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</si>
  <si>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</si>
  <si>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</si>
  <si>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</si>
  <si>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</si>
  <si>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</si>
  <si>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</si>
  <si>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</si>
  <si>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</si>
  <si>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</si>
  <si>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</si>
  <si>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</si>
  <si>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</si>
  <si>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</si>
  <si>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</si>
  <si>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</si>
  <si>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</si>
  <si>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</si>
  <si>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</si>
  <si>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</si>
  <si>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</si>
  <si>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</si>
  <si>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</si>
  <si>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</si>
  <si>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</si>
  <si>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</si>
  <si>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</si>
  <si>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</si>
  <si>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</si>
  <si>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</si>
  <si>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</si>
  <si>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</si>
  <si>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</si>
  <si>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</si>
  <si>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</si>
  <si>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</si>
  <si>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</si>
  <si>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</si>
  <si>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</si>
  <si>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</si>
  <si>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</si>
  <si>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</si>
  <si>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</si>
  <si>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</si>
  <si>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</si>
  <si>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</si>
  <si>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</si>
  <si>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</si>
  <si>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</si>
  <si>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</si>
  <si>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</si>
  <si>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</si>
  <si>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</si>
  <si>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</si>
  <si>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</si>
  <si>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</si>
  <si>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</si>
  <si>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</si>
  <si>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</si>
  <si>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</si>
  <si>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</si>
  <si>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</si>
  <si>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</si>
  <si>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</si>
  <si>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</si>
  <si>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</si>
  <si>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</si>
  <si>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</si>
  <si>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</si>
  <si>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</si>
  <si>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</si>
  <si>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</si>
  <si>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</si>
  <si>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</si>
  <si>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</si>
  <si>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</si>
  <si>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</si>
  <si>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</si>
  <si>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</si>
  <si>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</si>
  <si>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</si>
  <si>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</si>
  <si>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</si>
  <si>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</si>
  <si>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</si>
  <si>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</si>
  <si>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</si>
  <si>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</si>
  <si>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</si>
  <si>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</si>
  <si>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</si>
  <si>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</si>
  <si>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</si>
  <si>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</si>
  <si>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</si>
  <si>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</si>
  <si>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</si>
  <si>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</si>
  <si>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</si>
  <si>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</si>
  <si>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</si>
  <si>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</si>
  <si>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</si>
  <si>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</si>
  <si>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</si>
  <si>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</si>
  <si>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</si>
  <si>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</si>
  <si>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</si>
  <si>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</si>
  <si>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</si>
  <si>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</si>
  <si>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</si>
  <si>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</si>
  <si>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</si>
  <si>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</si>
  <si>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</si>
  <si>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</si>
  <si>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</si>
  <si>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</si>
  <si>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</si>
  <si>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</si>
  <si>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</si>
  <si>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</si>
  <si>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</si>
  <si>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</si>
  <si>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</si>
  <si>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</si>
  <si>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</si>
  <si>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</si>
  <si>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</si>
  <si>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</si>
  <si>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</si>
  <si>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</si>
  <si>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</si>
  <si>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</si>
  <si>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</si>
  <si>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</si>
  <si>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</si>
  <si>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</si>
  <si>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</si>
  <si>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</si>
  <si>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</si>
  <si>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</si>
  <si>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</si>
  <si>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</si>
  <si>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</si>
  <si>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</si>
  <si>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</si>
  <si>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</si>
  <si>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</si>
  <si>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</si>
  <si>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</si>
  <si>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</si>
  <si>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</si>
  <si>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</si>
  <si>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</si>
  <si>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</si>
  <si>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</si>
  <si>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</si>
  <si>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</si>
  <si>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</si>
  <si>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</si>
  <si>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</si>
  <si>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</si>
  <si>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</si>
  <si>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</si>
  <si>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</si>
  <si>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</si>
  <si>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</si>
  <si>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</si>
  <si>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</si>
  <si>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</si>
  <si>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</si>
  <si>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</si>
  <si>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</si>
  <si>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</si>
  <si>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</si>
  <si>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</si>
  <si>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</si>
  <si>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</si>
  <si>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</si>
  <si>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</si>
  <si>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</si>
  <si>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</si>
  <si>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</si>
  <si>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</si>
  <si>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</si>
  <si>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</si>
  <si>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</si>
  <si>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</si>
  <si>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</si>
  <si>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</si>
  <si>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</si>
  <si>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</si>
  <si>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</si>
  <si>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</si>
  <si>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</si>
  <si>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</si>
  <si>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</si>
  <si>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</si>
  <si>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</si>
  <si>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</si>
  <si>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</si>
  <si>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</si>
  <si>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</si>
  <si>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</si>
  <si>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</si>
  <si>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</si>
  <si>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</si>
  <si>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</si>
  <si>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</si>
  <si>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</si>
  <si>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</si>
  <si>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</si>
  <si>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</si>
  <si>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</si>
  <si>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</si>
  <si>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</si>
  <si>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</si>
  <si>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</si>
  <si>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</si>
  <si>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</si>
  <si>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</si>
  <si>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</si>
  <si>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</si>
  <si>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</si>
  <si>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</si>
  <si>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</si>
  <si>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</si>
  <si>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</si>
  <si>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</si>
  <si>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</si>
  <si>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</si>
  <si>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</si>
  <si>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</si>
  <si>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</si>
  <si>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</si>
  <si>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</si>
  <si>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</si>
  <si>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</si>
  <si>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</si>
  <si>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</si>
  <si>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</si>
  <si>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</si>
  <si>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</si>
  <si>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</si>
  <si>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</si>
  <si>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</si>
  <si>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</si>
  <si>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</si>
  <si>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</si>
  <si>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</si>
  <si>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</si>
  <si>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</si>
  <si>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</si>
  <si>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</si>
  <si>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</si>
  <si>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</si>
  <si>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</si>
  <si>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</si>
  <si>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</si>
  <si>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</si>
  <si>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</si>
  <si>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</si>
  <si>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</si>
  <si>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</si>
  <si>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</si>
  <si>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</si>
  <si>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</si>
  <si>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</si>
  <si>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</si>
  <si>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</si>
  <si>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</si>
  <si>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</si>
  <si>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</si>
  <si>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</si>
  <si>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</si>
  <si>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</si>
  <si>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</si>
  <si>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</si>
  <si>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</si>
  <si>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</si>
  <si>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</si>
  <si>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</si>
  <si>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</si>
  <si>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</si>
  <si>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</si>
  <si>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</si>
  <si>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</si>
  <si>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</si>
  <si>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</si>
  <si>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</si>
  <si>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</si>
  <si>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</si>
  <si>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</si>
  <si>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</si>
  <si>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</si>
  <si>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</si>
  <si>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</si>
  <si>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</si>
  <si>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</si>
  <si>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</si>
  <si>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</si>
  <si>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</si>
  <si>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</si>
  <si>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</si>
  <si>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</si>
  <si>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</si>
  <si>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</si>
  <si>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</si>
  <si>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</si>
  <si>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</si>
  <si>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</si>
  <si>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</si>
  <si>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</si>
  <si>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</si>
  <si>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</si>
  <si>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</si>
  <si>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</si>
  <si>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</si>
  <si>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</si>
  <si>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</si>
  <si>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</si>
  <si>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</si>
  <si>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</si>
  <si>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</si>
  <si>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</si>
  <si>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</si>
  <si>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</si>
  <si>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</si>
  <si>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</si>
  <si>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</si>
  <si>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</si>
  <si>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</si>
  <si>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</si>
  <si>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</si>
  <si>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</si>
  <si>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</si>
  <si>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</si>
  <si>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</si>
  <si>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</si>
  <si>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</si>
  <si>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</si>
  <si>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</si>
  <si>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</si>
  <si>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</si>
  <si>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</si>
  <si>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</si>
  <si>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</si>
  <si>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</si>
  <si>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</si>
  <si>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</si>
  <si>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</si>
  <si>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</si>
  <si>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</si>
  <si>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</si>
  <si>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</si>
  <si>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</si>
  <si>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</si>
  <si>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</si>
  <si>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</si>
  <si>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</si>
  <si>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</si>
  <si>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</si>
  <si>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</si>
  <si>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</si>
  <si>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</si>
  <si>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</si>
  <si>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</si>
  <si>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</si>
  <si>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</si>
  <si>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</si>
  <si>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</si>
  <si>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</si>
  <si>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</si>
  <si>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</si>
  <si>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</si>
  <si>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</si>
  <si>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</si>
  <si>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</si>
  <si>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</si>
  <si>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</si>
  <si>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</si>
  <si>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</si>
  <si>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</si>
  <si>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</si>
  <si>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</si>
  <si>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</si>
  <si>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</si>
  <si>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</si>
  <si>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</si>
  <si>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</si>
  <si>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</si>
  <si>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</si>
  <si>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</si>
  <si>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</si>
  <si>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</si>
  <si>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</si>
  <si>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</si>
  <si>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</si>
  <si>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</si>
  <si>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</si>
  <si>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</si>
  <si>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</si>
  <si>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</si>
  <si>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</si>
  <si>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</si>
  <si>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</si>
  <si>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</si>
  <si>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</si>
  <si>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</si>
  <si>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</si>
  <si>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</si>
  <si>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</si>
  <si>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</si>
  <si>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</si>
  <si>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</si>
  <si>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</si>
  <si>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</si>
  <si>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</si>
  <si>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</si>
  <si>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</si>
  <si>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</si>
  <si>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</si>
  <si>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</si>
  <si>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</si>
  <si>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</si>
  <si>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</si>
  <si>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</si>
  <si>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</si>
  <si>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</si>
  <si>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</si>
  <si>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</si>
  <si>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</si>
  <si>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</si>
  <si>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</si>
  <si>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</si>
  <si>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</si>
  <si>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</si>
  <si>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</si>
  <si>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</si>
  <si>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</si>
  <si>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</si>
  <si>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</si>
  <si>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</si>
  <si>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</si>
  <si>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</si>
  <si>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</si>
  <si>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</si>
  <si>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</si>
  <si>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</si>
  <si>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</si>
  <si>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</si>
  <si>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</si>
  <si>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</si>
  <si>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</si>
  <si>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</si>
  <si>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</si>
  <si>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</si>
  <si>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</si>
  <si>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</si>
  <si>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</si>
  <si>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</si>
  <si>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</si>
  <si>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</si>
  <si>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</si>
  <si>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</si>
  <si>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</si>
  <si>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</si>
  <si>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</si>
  <si>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</si>
  <si>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</si>
  <si>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</si>
  <si>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</si>
  <si>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</si>
  <si>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</si>
  <si>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</si>
  <si>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</si>
  <si>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</si>
  <si>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</si>
  <si>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</si>
  <si>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</si>
  <si>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</si>
  <si>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</si>
  <si>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</si>
  <si>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</si>
  <si>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</si>
  <si>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</si>
  <si>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</si>
  <si>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</si>
  <si>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</si>
  <si>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</si>
  <si>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</si>
  <si>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</si>
  <si>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</si>
  <si>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</si>
  <si>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</si>
  <si>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</si>
  <si>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</si>
  <si>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</si>
  <si>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</si>
  <si>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</si>
  <si>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</si>
  <si>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</si>
  <si>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</si>
  <si>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</si>
  <si>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</si>
  <si>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</si>
  <si>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</si>
  <si>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</si>
  <si>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</si>
  <si>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</si>
  <si>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</si>
  <si>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</si>
  <si>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</si>
  <si>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</si>
  <si>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</si>
  <si>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</si>
  <si>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</si>
  <si>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</si>
  <si>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</si>
  <si>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</si>
  <si>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</si>
  <si>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</si>
  <si>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</si>
  <si>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</si>
  <si>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</si>
  <si>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</si>
  <si>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</si>
  <si>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</si>
  <si>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</si>
  <si>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</si>
  <si>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</si>
  <si>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</si>
  <si>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</si>
  <si>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</si>
  <si>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</si>
  <si>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</si>
  <si>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</si>
  <si>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</si>
  <si>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</si>
  <si>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</si>
  <si>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</si>
  <si>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</si>
  <si>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</si>
  <si>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</si>
  <si>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</si>
  <si>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</si>
  <si>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</si>
  <si>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</si>
  <si>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</si>
  <si>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</si>
  <si>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</si>
  <si>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</si>
  <si>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</si>
  <si>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</si>
  <si>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</si>
  <si>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</si>
  <si>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</si>
  <si>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</si>
  <si>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</si>
  <si>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</si>
  <si>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</si>
  <si>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</si>
  <si>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</si>
  <si>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</si>
  <si>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</si>
  <si>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</si>
  <si>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</si>
  <si>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</si>
  <si>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</si>
  <si>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</si>
  <si>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</si>
  <si>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</si>
  <si>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</si>
  <si>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</si>
  <si>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</si>
  <si>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</si>
  <si>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</si>
  <si>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</si>
  <si>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</si>
  <si>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</si>
  <si>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</si>
  <si>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</si>
  <si>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</si>
  <si>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</si>
  <si>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</si>
  <si>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</si>
  <si>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</si>
  <si>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</si>
  <si>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</si>
  <si>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</si>
  <si>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</si>
  <si>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</si>
  <si>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</si>
  <si>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</si>
  <si>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</si>
  <si>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</si>
  <si>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</si>
  <si>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</si>
  <si>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</si>
  <si>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</si>
  <si>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</si>
  <si>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</si>
  <si>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</si>
  <si>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</si>
  <si>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</si>
  <si>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</si>
  <si>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</si>
  <si>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</si>
  <si>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</si>
  <si>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</si>
  <si>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</si>
  <si>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</si>
  <si>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</si>
  <si>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</si>
  <si>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</si>
  <si>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</si>
  <si>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</si>
  <si>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</si>
  <si>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</si>
  <si>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</si>
  <si>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</si>
  <si>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</si>
  <si>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</si>
  <si>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</si>
  <si>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</si>
  <si>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</si>
  <si>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</si>
  <si>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</si>
  <si>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</si>
  <si>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</si>
  <si>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</si>
  <si>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</si>
  <si>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</si>
  <si>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</si>
  <si>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</si>
  <si>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</si>
  <si>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</si>
  <si>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</si>
  <si>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</si>
  <si>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</si>
  <si>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</si>
  <si>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</si>
  <si>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</si>
  <si>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</si>
  <si>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</si>
  <si>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</si>
  <si>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</si>
  <si>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</si>
  <si>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</si>
  <si>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</si>
  <si>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</si>
  <si>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</si>
  <si>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</si>
  <si>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</si>
  <si>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</si>
  <si>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</si>
  <si>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</si>
  <si>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</si>
  <si>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</si>
  <si>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</si>
  <si>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</si>
  <si>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</si>
  <si>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</si>
  <si>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</si>
  <si>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</si>
  <si>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</si>
  <si>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</si>
  <si>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</si>
  <si>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</si>
  <si>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</si>
  <si>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</si>
  <si>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</si>
  <si>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</si>
  <si>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</si>
  <si>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</si>
  <si>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</si>
  <si>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</si>
  <si>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</si>
  <si>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</si>
  <si>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</si>
  <si>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</si>
  <si>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</si>
  <si>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</si>
  <si>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</si>
  <si>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</si>
  <si>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</si>
  <si>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</si>
  <si>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</si>
  <si>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</si>
  <si>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</si>
  <si>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</si>
  <si>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</si>
  <si>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</si>
  <si>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</si>
  <si>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</si>
  <si>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</si>
  <si>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</si>
  <si>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</si>
  <si>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</si>
  <si>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</si>
  <si>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</si>
  <si>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</si>
  <si>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</si>
  <si>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</si>
  <si>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</si>
  <si>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</si>
  <si>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</si>
  <si>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</si>
  <si>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</si>
  <si>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</si>
  <si>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</si>
  <si>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</si>
  <si>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</si>
  <si>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</si>
  <si>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</si>
  <si>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</si>
  <si>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</si>
  <si>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</si>
  <si>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</si>
  <si>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</si>
  <si>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</si>
  <si>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</si>
  <si>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</si>
  <si>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</si>
  <si>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</si>
  <si>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</si>
  <si>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</si>
  <si>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</si>
  <si>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</si>
  <si>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</si>
  <si>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</si>
  <si>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</si>
  <si>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</si>
  <si>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</si>
  <si>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</si>
  <si>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</si>
  <si>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</si>
  <si>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</si>
  <si>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</si>
  <si>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</si>
  <si>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</si>
  <si>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</si>
  <si>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</si>
  <si>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</si>
  <si>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</si>
  <si>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</si>
  <si>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</si>
  <si>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</si>
  <si>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</si>
  <si>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</si>
  <si>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</si>
  <si>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</si>
  <si>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</si>
  <si>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</si>
  <si>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</si>
  <si>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</si>
  <si>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</si>
  <si>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</si>
  <si>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</si>
  <si>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</si>
  <si>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</si>
  <si>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</si>
  <si>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</si>
  <si>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</si>
  <si>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</si>
  <si>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</si>
  <si>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</si>
  <si>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</si>
  <si>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</si>
  <si>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</si>
  <si>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</si>
  <si>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</si>
  <si>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</si>
  <si>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</si>
  <si>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</si>
  <si>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</si>
  <si>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</si>
  <si>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</si>
  <si>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</si>
  <si>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</si>
  <si>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</si>
  <si>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</si>
  <si>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</si>
  <si>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</si>
  <si>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</si>
  <si>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</si>
  <si>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</si>
  <si>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</si>
  <si>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</si>
  <si>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</si>
  <si>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</si>
  <si>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</si>
  <si>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</si>
  <si>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</si>
  <si>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</si>
  <si>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</si>
  <si>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</si>
  <si>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</si>
  <si>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</si>
  <si>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</si>
  <si>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</si>
  <si>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</si>
  <si>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</si>
  <si>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</si>
  <si>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</si>
  <si>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</si>
  <si>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</si>
  <si>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</si>
  <si>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</si>
  <si>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</si>
  <si>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</si>
  <si>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</si>
  <si>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</si>
  <si>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</si>
  <si>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</si>
  <si>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</si>
  <si>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</si>
  <si>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</si>
  <si>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</si>
  <si>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</si>
  <si>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</si>
  <si>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</si>
  <si>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</si>
  <si>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</si>
  <si>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</si>
  <si>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</si>
  <si>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</si>
  <si>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</si>
  <si>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</si>
  <si>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</si>
  <si>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</si>
  <si>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</si>
  <si>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</si>
  <si>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</si>
  <si>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</si>
  <si>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</si>
  <si>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</si>
  <si>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</si>
  <si>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</si>
  <si>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</si>
  <si>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</si>
  <si>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</si>
  <si>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</si>
  <si>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</si>
  <si>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</si>
  <si>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</si>
  <si>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</si>
  <si>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</si>
  <si>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</si>
  <si>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</si>
  <si>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</si>
  <si>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</si>
  <si>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</si>
  <si>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</si>
  <si>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</si>
  <si>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</si>
  <si>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</si>
  <si>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</si>
  <si>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</si>
  <si>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</si>
  <si>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</si>
  <si>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</si>
  <si>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</si>
  <si>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</si>
  <si>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</si>
  <si>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</si>
  <si>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</si>
  <si>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</si>
  <si>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</si>
  <si>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</si>
  <si>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</si>
  <si>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</si>
  <si>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</si>
  <si>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</si>
  <si>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</si>
  <si>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</si>
  <si>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</si>
  <si>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</si>
  <si>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</si>
  <si>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</si>
  <si>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</si>
  <si>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</si>
  <si>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</si>
  <si>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</si>
  <si>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</si>
  <si>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</si>
  <si>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</si>
  <si>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</si>
  <si>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</si>
  <si>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</si>
  <si>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</si>
  <si>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</si>
  <si>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</si>
  <si>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</si>
  <si>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</si>
  <si>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</si>
  <si>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</si>
  <si>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</si>
  <si>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</si>
  <si>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</si>
  <si>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</si>
  <si>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</si>
  <si>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</si>
  <si>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</si>
  <si>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</si>
  <si>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</si>
  <si>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</si>
  <si>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</si>
  <si>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</si>
  <si>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</si>
  <si>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</si>
  <si>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</si>
  <si>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</si>
  <si>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</si>
  <si>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</si>
  <si>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</si>
  <si>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</si>
  <si>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</si>
  <si>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</si>
  <si>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</si>
  <si>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</si>
  <si>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</si>
  <si>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</si>
  <si>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</si>
  <si>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</si>
  <si>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</si>
  <si>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</si>
  <si>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</si>
  <si>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</si>
  <si>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</si>
  <si>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</si>
  <si>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</si>
  <si>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</si>
  <si>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</si>
  <si>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</si>
  <si>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</si>
  <si>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</si>
  <si>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</si>
  <si>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</si>
  <si>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</si>
  <si>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</si>
  <si>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</si>
  <si>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</si>
  <si>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</si>
  <si>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</si>
  <si>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</si>
  <si>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</si>
  <si>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</si>
  <si>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</si>
  <si>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</si>
  <si>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</si>
  <si>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</si>
  <si>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</si>
  <si>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</si>
  <si>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</si>
  <si>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</si>
  <si>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</si>
  <si>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</si>
  <si>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</si>
  <si>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</si>
  <si>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</si>
  <si>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</si>
  <si>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</si>
  <si>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</si>
  <si>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</si>
  <si>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</si>
  <si>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</si>
  <si>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</si>
  <si>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</si>
  <si>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</si>
  <si>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</si>
  <si>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</si>
  <si>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</si>
  <si>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</si>
  <si>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</si>
  <si>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</si>
  <si>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</si>
  <si>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</si>
  <si>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</si>
  <si>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</si>
  <si>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</si>
  <si>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</si>
  <si>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</si>
  <si>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</si>
  <si>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</si>
  <si>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</si>
  <si>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</si>
  <si>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</si>
  <si>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</si>
  <si>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</si>
  <si>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</si>
  <si>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</si>
  <si>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</si>
  <si>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</si>
  <si>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</si>
  <si>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</si>
  <si>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</si>
  <si>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</si>
  <si>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</si>
  <si>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</si>
  <si>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</si>
  <si>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</si>
  <si>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</si>
  <si>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</si>
  <si>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</si>
  <si>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</si>
  <si>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</si>
  <si>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</si>
  <si>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</si>
  <si>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</si>
  <si>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</si>
  <si>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</si>
  <si>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</si>
  <si>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</si>
  <si>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</si>
  <si>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</si>
  <si>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</si>
  <si>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</si>
  <si>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</si>
  <si>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</si>
  <si>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</si>
  <si>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</si>
  <si>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</si>
  <si>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</si>
  <si>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</si>
  <si>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</si>
  <si>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</si>
  <si>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</si>
  <si>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</si>
  <si>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</si>
  <si>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</si>
  <si>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</si>
  <si>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</si>
  <si>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</si>
  <si>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</si>
  <si>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</si>
  <si>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</si>
  <si>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</si>
  <si>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</si>
  <si>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</si>
  <si>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</si>
  <si>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</si>
  <si>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</si>
  <si>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</si>
  <si>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</si>
  <si>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</si>
  <si>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</si>
  <si>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</si>
  <si>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</si>
  <si>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</si>
  <si>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</si>
  <si>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</si>
  <si>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</si>
  <si>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</si>
  <si>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</si>
  <si>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</si>
  <si>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</si>
  <si>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</si>
  <si>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</si>
  <si>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</si>
  <si>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</si>
  <si>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</si>
  <si>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</si>
  <si>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</si>
  <si>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</si>
  <si>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</si>
  <si>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</si>
  <si>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</si>
  <si>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</si>
  <si>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</si>
  <si>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</si>
  <si>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</si>
  <si>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</si>
  <si>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</si>
  <si>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</si>
  <si>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</si>
  <si>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</si>
  <si>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</si>
  <si>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</si>
  <si>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</si>
  <si>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</si>
  <si>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</si>
  <si>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</si>
  <si>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</si>
  <si>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</si>
  <si>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</si>
  <si>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</si>
  <si>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</si>
  <si>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</si>
  <si>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</si>
  <si>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</si>
  <si>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</si>
  <si>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</si>
  <si>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</si>
  <si>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</si>
  <si>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</si>
  <si>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</si>
  <si>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</si>
  <si>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</si>
  <si>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</si>
  <si>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</si>
  <si>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</si>
  <si>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</si>
  <si>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</si>
  <si>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</si>
  <si>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</si>
  <si>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</si>
  <si>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</si>
  <si>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</si>
  <si>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</si>
  <si>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</si>
  <si>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</si>
  <si>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</si>
  <si>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</si>
  <si>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</si>
  <si>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</si>
  <si>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</si>
  <si>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</si>
  <si>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</si>
  <si>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</si>
  <si>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</si>
  <si>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</si>
  <si>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</si>
  <si>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</si>
  <si>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</si>
  <si>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</si>
  <si>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</si>
  <si>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</si>
  <si>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</si>
  <si>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</si>
  <si>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</si>
  <si>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</si>
  <si>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</si>
  <si>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</si>
  <si>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</si>
  <si>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</si>
  <si>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</si>
  <si>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</si>
  <si>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</si>
  <si>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</si>
  <si>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</si>
  <si>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</si>
  <si>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</si>
  <si>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</si>
  <si>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</si>
  <si>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</si>
  <si>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</si>
  <si>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</si>
  <si>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</si>
  <si>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</si>
  <si>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</si>
  <si>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</si>
  <si>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</si>
  <si>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</si>
  <si>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</si>
  <si>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</si>
  <si>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</si>
  <si>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</si>
  <si>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</si>
  <si>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</si>
  <si>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</si>
  <si>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</si>
  <si>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</si>
  <si>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</si>
  <si>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</si>
  <si>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</si>
  <si>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</si>
  <si>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</si>
  <si>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</si>
  <si>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</si>
  <si>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</si>
  <si>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</si>
  <si>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</si>
  <si>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</si>
  <si>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</si>
  <si>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</si>
  <si>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</si>
  <si>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</si>
  <si>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</si>
  <si>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</si>
  <si>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</si>
  <si>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</si>
  <si>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</si>
  <si>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</si>
  <si>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</si>
  <si>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</si>
  <si>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</si>
  <si>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</si>
  <si>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</si>
  <si>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</si>
  <si>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</si>
  <si>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</si>
  <si>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</si>
  <si>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</si>
  <si>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</si>
  <si>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</si>
  <si>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</si>
  <si>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</si>
  <si>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</si>
  <si>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</si>
  <si>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</si>
  <si>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</si>
  <si>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</si>
  <si>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</si>
  <si>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</si>
  <si>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</si>
  <si>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</si>
  <si>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</si>
  <si>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</si>
  <si>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</si>
  <si>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</si>
  <si>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</si>
  <si>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</si>
  <si>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</si>
  <si>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</si>
  <si>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</si>
  <si>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</si>
  <si>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</si>
  <si>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</si>
  <si>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</si>
  <si>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</si>
  <si>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</si>
  <si>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</si>
  <si>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</si>
  <si>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</si>
  <si>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</si>
  <si>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</si>
  <si>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</si>
  <si>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</si>
  <si>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</si>
  <si>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</si>
  <si>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</si>
  <si>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</si>
  <si>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</si>
  <si>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</si>
  <si>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</si>
  <si>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</si>
  <si>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</si>
  <si>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</si>
  <si>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</si>
  <si>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</si>
  <si>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</si>
  <si>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</si>
  <si>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</si>
  <si>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</si>
  <si>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</si>
  <si>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</si>
  <si>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</si>
  <si>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</si>
  <si>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</si>
  <si>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</si>
  <si>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</si>
  <si>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</si>
  <si>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</si>
  <si>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</si>
  <si>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</si>
  <si>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</si>
  <si>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</si>
  <si>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</si>
  <si>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</si>
  <si>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</si>
  <si>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</si>
  <si>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</si>
  <si>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</si>
  <si>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</si>
  <si>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</si>
  <si>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</si>
  <si>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</si>
  <si>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</si>
  <si>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</si>
  <si>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</si>
  <si>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</si>
  <si>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</si>
  <si>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</si>
  <si>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</si>
  <si>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</si>
  <si>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</si>
  <si>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</si>
  <si>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</si>
  <si>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</si>
  <si>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</si>
  <si>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</si>
  <si>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</si>
  <si>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</si>
  <si>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</si>
  <si>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</si>
  <si>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</si>
  <si>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</si>
  <si>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</si>
  <si>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</si>
  <si>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</si>
  <si>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</si>
  <si>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</si>
  <si>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</si>
  <si>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</si>
  <si>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</si>
  <si>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</si>
  <si>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</si>
  <si>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</si>
  <si>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</si>
  <si>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</si>
  <si>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</si>
  <si>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</si>
  <si>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</si>
  <si>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</si>
  <si>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</si>
  <si>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</si>
  <si>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</si>
  <si>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</si>
  <si>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</si>
  <si>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</si>
  <si>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</si>
  <si>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</si>
  <si>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</si>
  <si>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</si>
  <si>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</si>
  <si>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</si>
  <si>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</si>
  <si>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</si>
  <si>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</si>
  <si>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</si>
  <si>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</si>
  <si>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</si>
  <si>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</si>
  <si>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</si>
  <si>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</si>
  <si>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</si>
  <si>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</si>
  <si>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</si>
  <si>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</si>
  <si>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</si>
  <si>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</si>
  <si>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</si>
  <si>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</si>
  <si>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</si>
  <si>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</si>
  <si>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</si>
  <si>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</si>
  <si>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</si>
  <si>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</si>
  <si>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</si>
  <si>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</si>
  <si>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</si>
  <si>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</si>
  <si>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</si>
  <si>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</si>
  <si>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</si>
  <si>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</si>
  <si>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</si>
  <si>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</si>
  <si>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</si>
  <si>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</si>
  <si>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</si>
  <si>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</si>
  <si>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</si>
  <si>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</si>
  <si>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</si>
  <si>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</si>
  <si>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</si>
  <si>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</si>
  <si>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</si>
  <si>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</si>
  <si>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</si>
  <si>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</si>
  <si>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</si>
  <si>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</si>
  <si>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</si>
  <si>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</si>
  <si>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</si>
  <si>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</si>
  <si>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</si>
  <si>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</si>
  <si>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</si>
  <si>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</si>
  <si>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</si>
  <si>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</si>
  <si>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</si>
  <si>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</si>
  <si>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</si>
  <si>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</si>
  <si>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</si>
  <si>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</si>
  <si>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</si>
  <si>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</si>
  <si>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</si>
  <si>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</si>
  <si>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</si>
  <si>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</si>
  <si>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</si>
  <si>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</si>
  <si>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</si>
  <si>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</si>
  <si>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</si>
  <si>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</si>
  <si>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</si>
  <si>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</si>
  <si>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</si>
  <si>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</si>
  <si>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</si>
  <si>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</si>
  <si>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</si>
  <si>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</si>
  <si>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</si>
  <si>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</si>
  <si>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</si>
  <si>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</si>
  <si>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</si>
  <si>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</si>
  <si>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</si>
  <si>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</si>
  <si>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</si>
  <si>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</si>
  <si>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</si>
  <si>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</si>
  <si>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</si>
  <si>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</si>
  <si>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</si>
  <si>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</si>
  <si>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</si>
  <si>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</si>
  <si>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</si>
  <si>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</si>
  <si>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</si>
  <si>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</si>
  <si>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</si>
  <si>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</si>
  <si>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</si>
  <si>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</si>
  <si>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</si>
  <si>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</si>
  <si>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</si>
  <si>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</si>
  <si>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</si>
  <si>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</si>
  <si>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</si>
  <si>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</si>
  <si>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</si>
  <si>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</si>
  <si>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</si>
  <si>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</si>
  <si>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</si>
  <si>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</si>
  <si>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</si>
  <si>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</si>
  <si>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</si>
  <si>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</si>
  <si>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</si>
  <si>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</si>
  <si>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</si>
  <si>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</si>
  <si>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</si>
  <si>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</si>
  <si>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</si>
  <si>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</si>
  <si>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</si>
  <si>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</si>
  <si>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</si>
  <si>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</si>
  <si>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</si>
  <si>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</si>
  <si>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</si>
  <si>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</si>
  <si>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</si>
  <si>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</si>
  <si>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</si>
  <si>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</si>
  <si>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</si>
  <si>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</si>
  <si>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</si>
  <si>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</si>
  <si>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</si>
  <si>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</si>
  <si>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</si>
  <si>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</si>
  <si>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</si>
  <si>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</si>
  <si>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</si>
  <si>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</si>
  <si>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</si>
  <si>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</si>
  <si>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</si>
  <si>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</si>
  <si>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</si>
  <si>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</si>
  <si>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</si>
  <si>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</si>
  <si>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</si>
  <si>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</si>
  <si>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</si>
  <si>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</si>
  <si>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</si>
  <si>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</si>
  <si>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</si>
  <si>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</si>
  <si>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</si>
  <si>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</si>
  <si>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</si>
  <si>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</si>
  <si>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</si>
  <si>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</si>
  <si>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</si>
  <si>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</si>
  <si>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</si>
  <si>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</si>
  <si>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</si>
  <si>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</si>
  <si>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</si>
  <si>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</si>
  <si>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</si>
  <si>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</si>
  <si>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</si>
  <si>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</si>
  <si>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</si>
  <si>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</si>
  <si>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</si>
  <si>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</si>
  <si>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</si>
  <si>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</si>
  <si>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</si>
  <si>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</si>
  <si>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</si>
  <si>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</si>
  <si>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</si>
  <si>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</si>
  <si>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</si>
  <si>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</si>
  <si>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</si>
  <si>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</si>
  <si>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</si>
  <si>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</si>
  <si>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</si>
  <si>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</si>
  <si>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</si>
  <si>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</si>
  <si>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</si>
  <si>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</si>
  <si>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</si>
  <si>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</si>
  <si>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</si>
  <si>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</si>
  <si>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</si>
  <si>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</si>
  <si>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</si>
  <si>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</si>
  <si>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</si>
  <si>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</si>
  <si>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</si>
  <si>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</si>
  <si>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</si>
  <si>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</si>
  <si>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</si>
  <si>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</si>
  <si>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</si>
  <si>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</si>
  <si>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</si>
  <si>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</si>
  <si>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</si>
  <si>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</si>
  <si>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</si>
  <si>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</si>
  <si>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</si>
  <si>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</si>
  <si>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</si>
  <si>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</si>
  <si>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</si>
  <si>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</si>
  <si>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</si>
  <si>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</si>
  <si>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</si>
  <si>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</si>
  <si>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</si>
  <si>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</si>
  <si>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</si>
  <si>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</si>
  <si>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</si>
  <si>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</si>
  <si>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</si>
  <si>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</si>
  <si>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</si>
  <si>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</si>
  <si>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</si>
  <si>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</si>
  <si>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</si>
  <si>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</si>
  <si>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</si>
  <si>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</si>
  <si>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</si>
  <si>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</si>
  <si>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</si>
  <si>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</si>
  <si>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</si>
  <si>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</si>
  <si>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</si>
  <si>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</si>
  <si>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</si>
  <si>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</si>
  <si>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</si>
  <si>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</si>
  <si>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</si>
  <si>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</si>
  <si>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</si>
  <si>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</si>
  <si>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</si>
  <si>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</si>
  <si>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</si>
  <si>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</si>
  <si>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</si>
  <si>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</si>
  <si>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</si>
  <si>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</si>
  <si>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</si>
  <si>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</si>
  <si>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</si>
  <si>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</si>
  <si>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</si>
  <si>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</si>
  <si>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</si>
  <si>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</si>
  <si>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</si>
  <si>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</si>
  <si>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</si>
  <si>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</si>
  <si>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</si>
  <si>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</si>
  <si>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</si>
  <si>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</si>
  <si>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</si>
  <si>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</si>
  <si>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</si>
  <si>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</si>
  <si>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</si>
  <si>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</si>
  <si>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</si>
  <si>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</si>
  <si>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</si>
  <si>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</si>
  <si>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</si>
  <si>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</si>
  <si>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</si>
  <si>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</si>
  <si>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</si>
  <si>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</si>
  <si>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</si>
  <si>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</si>
  <si>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</si>
  <si>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</si>
  <si>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</si>
  <si>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</si>
  <si>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</si>
  <si>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</si>
  <si>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</si>
  <si>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</si>
  <si>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</si>
  <si>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</si>
  <si>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</si>
  <si>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</si>
  <si>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</si>
  <si>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</si>
  <si>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</si>
  <si>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</si>
  <si>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</si>
  <si>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</si>
  <si>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</si>
  <si>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</si>
  <si>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</si>
  <si>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</si>
  <si>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</si>
  <si>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</si>
  <si>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</si>
  <si>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</si>
  <si>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</si>
  <si>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</si>
  <si>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</si>
  <si>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</si>
  <si>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</si>
  <si>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</si>
  <si>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</si>
  <si>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</si>
  <si>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</si>
  <si>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</si>
  <si>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</si>
  <si>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</si>
  <si>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</si>
  <si>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</si>
  <si>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</si>
  <si>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</si>
  <si>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</si>
  <si>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</si>
  <si>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</si>
  <si>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</si>
  <si>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</si>
  <si>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</si>
  <si>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</si>
  <si>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</si>
  <si>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</si>
  <si>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</si>
  <si>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</si>
  <si>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</si>
  <si>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</si>
  <si>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</si>
  <si>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</si>
  <si>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</si>
  <si>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</si>
  <si>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</si>
  <si>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</si>
  <si>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</si>
  <si>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</si>
  <si>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</si>
  <si>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</si>
  <si>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</si>
  <si>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</si>
  <si>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</si>
  <si>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</si>
  <si>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</si>
  <si>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</si>
  <si>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</si>
  <si>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</si>
  <si>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</si>
  <si>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</si>
  <si>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</si>
  <si>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</si>
  <si>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</si>
  <si>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</si>
  <si>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</si>
  <si>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</si>
  <si>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</si>
  <si>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</si>
  <si>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</si>
  <si>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</si>
  <si>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</si>
  <si>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</si>
  <si>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</si>
  <si>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</si>
  <si>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</si>
  <si>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</si>
  <si>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</si>
  <si>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</si>
  <si>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</si>
  <si>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</si>
  <si>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</si>
  <si>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</si>
  <si>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</si>
  <si>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</si>
  <si>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</si>
  <si>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</si>
  <si>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</si>
  <si>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</si>
  <si>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</si>
  <si>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</si>
  <si>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</si>
  <si>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</si>
  <si>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</si>
  <si>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</si>
  <si>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</si>
  <si>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</si>
  <si>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</si>
  <si>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</si>
  <si>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</si>
  <si>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</si>
  <si>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</si>
  <si>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</si>
  <si>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</si>
  <si>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</si>
  <si>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</si>
  <si>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</si>
  <si>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</si>
  <si>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</si>
  <si>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</si>
  <si>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</si>
  <si>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</si>
  <si>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</si>
  <si>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</si>
  <si>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</si>
  <si>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</si>
  <si>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</si>
  <si>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</si>
  <si>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</si>
  <si>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</si>
  <si>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</si>
  <si>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</si>
  <si>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</si>
  <si>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</si>
  <si>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</si>
  <si>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</si>
  <si>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</si>
  <si>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</si>
  <si>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</si>
  <si>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</si>
  <si>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</si>
  <si>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</si>
  <si>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</si>
  <si>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</si>
  <si>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</si>
  <si>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</si>
  <si>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</si>
  <si>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</si>
  <si>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</si>
  <si>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</si>
  <si>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</si>
  <si>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</si>
  <si>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</si>
  <si>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</si>
  <si>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</si>
  <si>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</si>
  <si>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</si>
  <si>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</si>
  <si>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</si>
  <si>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</si>
  <si>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</si>
  <si>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</si>
  <si>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</si>
  <si>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</si>
  <si>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</si>
  <si>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</si>
  <si>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</si>
  <si>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</si>
  <si>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</si>
  <si>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</si>
  <si>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</si>
  <si>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</si>
  <si>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</si>
  <si>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</si>
  <si>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</si>
  <si>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</si>
  <si>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</si>
  <si>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</si>
  <si>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</si>
  <si>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</si>
  <si>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</si>
  <si>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</si>
  <si>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</si>
  <si>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</si>
  <si>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</si>
  <si>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</si>
  <si>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</si>
  <si>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</si>
  <si>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</si>
  <si>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</si>
  <si>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</si>
  <si>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</si>
  <si>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</si>
  <si>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</si>
  <si>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</si>
  <si>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</si>
  <si>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</si>
  <si>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</si>
  <si>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</si>
  <si>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</si>
  <si>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</si>
  <si>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</si>
  <si>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</si>
  <si>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</si>
  <si>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</si>
  <si>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</si>
  <si>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</si>
  <si>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</si>
  <si>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</si>
  <si>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</si>
  <si>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</si>
  <si>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</si>
  <si>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</si>
  <si>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</si>
  <si>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</si>
  <si>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</si>
  <si>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</si>
  <si>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</si>
  <si>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</si>
  <si>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</si>
  <si>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</si>
  <si>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</si>
  <si>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</si>
  <si>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</si>
  <si>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</si>
  <si>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</si>
  <si>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</si>
  <si>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</si>
  <si>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</si>
  <si>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</si>
  <si>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</si>
  <si>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</si>
  <si>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</si>
  <si>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</si>
  <si>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</si>
  <si>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</si>
  <si>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</si>
  <si>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</si>
  <si>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</si>
  <si>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</si>
  <si>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</si>
  <si>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</si>
  <si>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</si>
  <si>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</si>
  <si>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</si>
  <si>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</si>
  <si>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</si>
  <si>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</si>
  <si>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</si>
  <si>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</si>
  <si>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</si>
  <si>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</si>
  <si>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</si>
  <si>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</si>
  <si>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</si>
  <si>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</si>
  <si>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</si>
  <si>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</si>
  <si>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</si>
  <si>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</si>
  <si>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</si>
  <si>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</si>
  <si>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</si>
  <si>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</si>
  <si>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</si>
  <si>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</si>
  <si>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</si>
  <si>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</si>
  <si>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</si>
  <si>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</si>
  <si>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</si>
  <si>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</si>
  <si>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</si>
  <si>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</si>
  <si>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</si>
  <si>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</si>
  <si>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</si>
  <si>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</si>
  <si>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</si>
  <si>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</si>
  <si>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</si>
  <si>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</si>
  <si>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</si>
  <si>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</si>
  <si>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</si>
  <si>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</si>
  <si>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</si>
  <si>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</si>
  <si>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</si>
  <si>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</si>
  <si>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</si>
  <si>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</si>
  <si>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</si>
  <si>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</si>
  <si>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</si>
  <si>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</si>
  <si>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</si>
  <si>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</si>
  <si>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</si>
  <si>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</si>
  <si>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</si>
  <si>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</si>
  <si>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</si>
  <si>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</si>
  <si>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</si>
  <si>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</si>
  <si>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</si>
  <si>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</si>
  <si>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</si>
  <si>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</si>
  <si>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</si>
  <si>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</si>
  <si>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</si>
  <si>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</si>
  <si>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</si>
  <si>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</si>
  <si>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</si>
  <si>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</si>
  <si>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</si>
  <si>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</si>
  <si>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</si>
  <si>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</si>
  <si>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</si>
  <si>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</si>
  <si>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</si>
  <si>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</si>
  <si>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</si>
  <si>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</si>
  <si>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</si>
  <si>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</si>
  <si>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</si>
  <si>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</si>
  <si>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</si>
  <si>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</si>
  <si>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</si>
  <si>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</si>
  <si>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</si>
  <si>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</si>
  <si>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</si>
  <si>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</si>
  <si>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</si>
  <si>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</si>
  <si>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</si>
  <si>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</si>
  <si>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</si>
  <si>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</si>
  <si>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</si>
  <si>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</si>
  <si>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</si>
  <si>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</si>
  <si>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</si>
  <si>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</si>
  <si>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</si>
  <si>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</si>
  <si>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</si>
  <si>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</si>
  <si>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</si>
  <si>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</si>
  <si>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</si>
  <si>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</si>
  <si>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</si>
  <si>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</si>
  <si>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</si>
  <si>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</si>
  <si>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</si>
  <si>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</si>
  <si>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</si>
  <si>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</si>
  <si>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</si>
  <si>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</si>
  <si>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</si>
  <si>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</si>
  <si>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</si>
  <si>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</si>
  <si>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</si>
  <si>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</si>
  <si>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</si>
  <si>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</si>
  <si>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</si>
  <si>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</si>
  <si>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</si>
  <si>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</si>
  <si>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</si>
  <si>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</si>
  <si>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</si>
  <si>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</si>
  <si>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</si>
  <si>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</si>
  <si>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</si>
  <si>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</si>
  <si>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</si>
  <si>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</si>
  <si>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</si>
  <si>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</si>
  <si>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</si>
  <si>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</si>
  <si>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</si>
  <si>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</si>
  <si>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</si>
  <si>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</si>
  <si>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</si>
  <si>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</si>
  <si>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</si>
  <si>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</si>
  <si>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</si>
  <si>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</si>
  <si>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</si>
  <si>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</si>
  <si>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</si>
  <si>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</si>
  <si>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</si>
  <si>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</si>
  <si>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</si>
  <si>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</si>
  <si>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</si>
  <si>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</si>
  <si>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</si>
  <si>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</si>
  <si>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</si>
  <si>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</si>
  <si>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</si>
  <si>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</si>
  <si>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</si>
  <si>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</si>
  <si>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</si>
  <si>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</si>
  <si>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</si>
  <si>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</si>
  <si>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</si>
  <si>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</si>
  <si>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</si>
  <si>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</si>
  <si>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</si>
  <si>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</si>
  <si>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</si>
  <si>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</si>
  <si>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</si>
  <si>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</si>
  <si>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</si>
  <si>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</si>
  <si>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</si>
  <si>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</si>
  <si>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</si>
  <si>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</si>
  <si>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</si>
  <si>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</si>
  <si>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</si>
  <si>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</si>
  <si>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</si>
  <si>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</si>
  <si>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</si>
  <si>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</si>
  <si>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</si>
  <si>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</si>
  <si>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</si>
  <si>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</si>
  <si>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</si>
  <si>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</si>
  <si>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</si>
  <si>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</si>
  <si>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</si>
  <si>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</si>
  <si>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</si>
  <si>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</si>
  <si>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</si>
  <si>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</si>
  <si>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</si>
  <si>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</si>
  <si>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</si>
  <si>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</si>
  <si>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</si>
  <si>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</si>
  <si>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</si>
  <si>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</si>
  <si>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</si>
  <si>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</si>
  <si>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</si>
  <si>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</si>
  <si>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</si>
  <si>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</si>
  <si>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</si>
  <si>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</si>
  <si>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</si>
  <si>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</si>
  <si>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</si>
  <si>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</si>
  <si>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</si>
  <si>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</si>
  <si>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</si>
  <si>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</si>
  <si>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</si>
  <si>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</si>
  <si>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</si>
  <si>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</si>
  <si>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</si>
  <si>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</si>
  <si>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</si>
  <si>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</si>
  <si>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</si>
  <si>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</si>
  <si>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</si>
  <si>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</si>
  <si>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</si>
  <si>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</si>
  <si>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</si>
  <si>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</si>
  <si>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</si>
  <si>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</si>
  <si>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</si>
  <si>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</si>
  <si>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</si>
  <si>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</si>
  <si>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</si>
  <si>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</si>
  <si>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</si>
  <si>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</si>
  <si>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</si>
  <si>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</si>
  <si>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</si>
  <si>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</si>
  <si>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</si>
  <si>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</si>
  <si>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</si>
  <si>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</si>
  <si>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</si>
  <si>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</si>
  <si>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</si>
  <si>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</si>
  <si>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</si>
  <si>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</si>
  <si>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</si>
  <si>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</si>
  <si>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</si>
  <si>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</si>
  <si>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</si>
  <si>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</si>
  <si>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</si>
  <si>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</si>
  <si>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</si>
  <si>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</si>
  <si>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</si>
  <si>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</si>
  <si>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</si>
  <si>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</si>
  <si>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</si>
  <si>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</si>
  <si>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</si>
  <si>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</si>
  <si>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</si>
  <si>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</si>
  <si>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</si>
  <si>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</si>
  <si>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</si>
  <si>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</si>
  <si>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</si>
  <si>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</si>
  <si>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</si>
  <si>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</si>
  <si>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</si>
  <si>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</si>
  <si>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</si>
  <si>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</si>
  <si>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</si>
  <si>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</si>
  <si>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</si>
  <si>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</si>
  <si>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</si>
  <si>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</si>
  <si>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</si>
  <si>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</si>
  <si>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</si>
  <si>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</si>
  <si>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</si>
  <si>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</si>
  <si>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</si>
  <si>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</si>
  <si>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</si>
  <si>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</si>
  <si>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</si>
  <si>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</si>
  <si>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</si>
  <si>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</si>
  <si>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</si>
  <si>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</si>
  <si>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</si>
  <si>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</si>
  <si>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</si>
  <si>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</si>
  <si>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</si>
  <si>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</si>
  <si>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</si>
  <si>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</si>
  <si>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</si>
  <si>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</si>
  <si>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</si>
  <si>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</si>
  <si>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</si>
  <si>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</si>
  <si>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</si>
  <si>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</si>
  <si>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</si>
  <si>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</si>
  <si>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</si>
  <si>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</si>
  <si>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</si>
  <si>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</si>
  <si>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</si>
  <si>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</si>
  <si>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</si>
  <si>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</si>
  <si>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</si>
  <si>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</si>
  <si>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</si>
  <si>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</si>
  <si>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</si>
  <si>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</si>
  <si>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</si>
  <si>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</si>
  <si>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</si>
  <si>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</si>
  <si>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</si>
  <si>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</si>
  <si>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</si>
  <si>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</si>
  <si>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</si>
  <si>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</si>
  <si>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</si>
  <si>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</si>
  <si>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</si>
  <si>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</si>
  <si>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</si>
  <si>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</si>
  <si>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</si>
  <si>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</si>
  <si>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</si>
  <si>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</si>
  <si>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</si>
  <si>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</si>
  <si>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</si>
  <si>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</si>
  <si>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</si>
  <si>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</si>
  <si>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</si>
  <si>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</si>
  <si>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</si>
  <si>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</si>
  <si>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</si>
  <si>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</si>
  <si>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</si>
  <si>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</si>
  <si>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</si>
  <si>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</si>
  <si>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</si>
  <si>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</si>
  <si>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</si>
  <si>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</si>
  <si>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</si>
  <si>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</si>
  <si>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</si>
  <si>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</si>
  <si>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</si>
  <si>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</si>
  <si>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</si>
  <si>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</si>
  <si>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</si>
  <si>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</si>
  <si>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</si>
  <si>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</si>
  <si>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</si>
  <si>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</si>
  <si>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</si>
  <si>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</si>
  <si>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</si>
  <si>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</si>
  <si>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</si>
  <si>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</si>
  <si>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</si>
  <si>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</si>
  <si>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</si>
  <si>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</si>
  <si>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</si>
  <si>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</si>
  <si>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</si>
  <si>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</si>
  <si>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</si>
  <si>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</si>
  <si>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</si>
  <si>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</si>
  <si>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</si>
  <si>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</si>
  <si>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</si>
  <si>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</si>
  <si>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</si>
  <si>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</si>
  <si>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</si>
  <si>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</si>
  <si>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</si>
  <si>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</si>
  <si>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</si>
  <si>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</si>
  <si>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</si>
  <si>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</si>
  <si>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</si>
  <si>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</si>
  <si>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</si>
  <si>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</si>
  <si>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</si>
  <si>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</si>
  <si>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</si>
  <si>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</si>
  <si>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</si>
  <si>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</si>
  <si>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</si>
  <si>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</si>
  <si>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</si>
  <si>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</si>
  <si>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</si>
  <si>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</si>
  <si>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</si>
  <si>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</si>
  <si>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</si>
  <si>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</si>
  <si>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</si>
  <si>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</si>
  <si>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</si>
  <si>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</si>
  <si>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</si>
  <si>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</si>
  <si>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</si>
  <si>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</si>
  <si>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</si>
  <si>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</si>
  <si>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</si>
  <si>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</si>
  <si>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</si>
  <si>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</si>
  <si>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</si>
  <si>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</si>
  <si>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</si>
  <si>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</si>
  <si>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</si>
  <si>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</si>
  <si>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</si>
  <si>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</si>
  <si>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</si>
  <si>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</si>
  <si>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</si>
  <si>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</si>
  <si>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</si>
  <si>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</si>
  <si>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</si>
  <si>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</si>
  <si>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</si>
  <si>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</si>
  <si>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</si>
  <si>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</si>
  <si>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</si>
  <si>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</si>
  <si>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</si>
  <si>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</si>
  <si>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</si>
  <si>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</si>
  <si>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</si>
  <si>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</si>
  <si>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</si>
  <si>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</si>
  <si>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</si>
  <si>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</si>
  <si>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</si>
  <si>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</si>
  <si>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</si>
  <si>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</si>
  <si>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</si>
  <si>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</si>
  <si>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</si>
  <si>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</si>
  <si>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</si>
  <si>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</si>
  <si>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</si>
  <si>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</si>
  <si>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</si>
  <si>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</si>
  <si>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</si>
  <si>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</si>
  <si>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</si>
  <si>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</si>
  <si>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</si>
  <si>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</si>
  <si>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</si>
  <si>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</si>
  <si>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</si>
  <si>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</si>
  <si>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</si>
  <si>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</si>
  <si>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</si>
  <si>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</si>
  <si>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</si>
  <si>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</si>
  <si>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</si>
  <si>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</si>
  <si>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</si>
  <si>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</si>
  <si>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</si>
  <si>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</si>
  <si>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</si>
  <si>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</si>
  <si>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</si>
  <si>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</si>
  <si>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</si>
  <si>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</si>
  <si>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</si>
  <si>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</si>
  <si>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</si>
  <si>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</si>
  <si>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</si>
  <si>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</si>
  <si>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</si>
  <si>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</si>
  <si>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</si>
  <si>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</si>
  <si>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</si>
  <si>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</si>
  <si>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</si>
  <si>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</si>
  <si>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</si>
  <si>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</si>
  <si>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</si>
  <si>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</si>
  <si>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</si>
  <si>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</si>
  <si>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</si>
  <si>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</si>
  <si>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</si>
  <si>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</si>
  <si>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</si>
  <si>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</si>
  <si>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</si>
  <si>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</si>
  <si>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</si>
  <si>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</si>
  <si>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</si>
  <si>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</si>
  <si>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</si>
  <si>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</si>
  <si>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</si>
  <si>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</si>
  <si>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</si>
  <si>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</si>
  <si>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</si>
  <si>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</si>
  <si>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</si>
  <si>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</si>
  <si>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</si>
  <si>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</si>
  <si>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</si>
  <si>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</si>
  <si>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</si>
  <si>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</si>
  <si>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</si>
  <si>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</si>
  <si>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</si>
  <si>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</si>
  <si>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</si>
  <si>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</si>
  <si>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</si>
  <si>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</si>
  <si>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</si>
  <si>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</si>
  <si>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</si>
  <si>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</si>
  <si>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</si>
  <si>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</si>
  <si>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</si>
  <si>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</si>
  <si>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</si>
  <si>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</si>
  <si>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</si>
  <si>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</si>
  <si>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</si>
  <si>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</si>
  <si>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</si>
  <si>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</si>
  <si>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</si>
  <si>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</si>
  <si>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</si>
  <si>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</si>
  <si>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</si>
  <si>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</si>
  <si>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</si>
  <si>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</si>
  <si>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</si>
  <si>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</si>
  <si>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</si>
  <si>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</si>
  <si>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</si>
  <si>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</si>
  <si>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</si>
  <si>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</si>
  <si>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</si>
  <si>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</si>
  <si>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</si>
  <si>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</si>
  <si>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</si>
  <si>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</si>
  <si>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</si>
  <si>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</si>
  <si>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</si>
  <si>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</si>
  <si>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</si>
  <si>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</si>
  <si>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</si>
  <si>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</si>
  <si>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</si>
  <si>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</si>
  <si>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</si>
  <si>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</si>
  <si>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</si>
  <si>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</si>
  <si>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</si>
  <si>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</si>
  <si>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</si>
  <si>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</si>
  <si>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</si>
  <si>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</si>
  <si>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</si>
  <si>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</si>
  <si>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</si>
  <si>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</si>
  <si>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</si>
  <si>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</si>
  <si>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</si>
  <si>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</si>
  <si>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</si>
  <si>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</si>
  <si>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</si>
  <si>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</si>
  <si>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</si>
  <si>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</si>
  <si>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</si>
  <si>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</si>
  <si>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</si>
  <si>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</si>
  <si>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</si>
  <si>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</si>
  <si>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</si>
  <si>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</si>
  <si>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</si>
  <si>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</si>
  <si>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</si>
  <si>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</si>
  <si>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</si>
  <si>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</si>
  <si>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</si>
  <si>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</si>
  <si>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</si>
  <si>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</si>
  <si>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</si>
  <si>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</si>
  <si>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</si>
  <si>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</si>
  <si>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</si>
  <si>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</si>
  <si>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</si>
  <si>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</si>
  <si>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</si>
  <si>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</si>
  <si>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</si>
  <si>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</si>
  <si>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</si>
  <si>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</si>
  <si>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</si>
  <si>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</si>
  <si>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</si>
  <si>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</si>
  <si>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</si>
  <si>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</si>
  <si>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</si>
  <si>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</si>
  <si>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</si>
  <si>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</si>
  <si>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</si>
  <si>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</si>
  <si>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</si>
  <si>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</si>
  <si>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</si>
  <si>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</si>
  <si>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</si>
  <si>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</si>
  <si>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</si>
  <si>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</si>
  <si>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</si>
  <si>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</si>
  <si>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</si>
  <si>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</si>
  <si>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</si>
  <si>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</si>
  <si>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</si>
  <si>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</si>
  <si>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</si>
  <si>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</si>
  <si>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</si>
  <si>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</si>
  <si>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</si>
  <si>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</si>
  <si>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</si>
  <si>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</si>
  <si>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</si>
  <si>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</si>
  <si>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</si>
  <si>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</si>
  <si>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</si>
  <si>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</si>
  <si>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</si>
  <si>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</si>
  <si>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</si>
  <si>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</si>
  <si>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</si>
  <si>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</si>
  <si>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</si>
  <si>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</si>
  <si>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</si>
  <si>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</si>
  <si>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</si>
  <si>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</si>
  <si>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</si>
  <si>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</si>
  <si>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</si>
  <si>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</si>
  <si>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</si>
  <si>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</si>
  <si>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</si>
  <si>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</si>
  <si>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</si>
  <si>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</si>
  <si>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</si>
  <si>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</si>
  <si>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</si>
  <si>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</si>
  <si>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</si>
  <si>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</si>
  <si>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</si>
  <si>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</si>
  <si>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</si>
  <si>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</si>
  <si>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</si>
  <si>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</si>
  <si>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</si>
  <si>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</si>
  <si>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</si>
  <si>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</si>
  <si>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</si>
  <si>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</si>
  <si>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</si>
  <si>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</si>
  <si>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</si>
  <si>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</si>
  <si>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</si>
  <si>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</si>
  <si>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</si>
  <si>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</si>
  <si>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</si>
  <si>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</si>
  <si>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</si>
  <si>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</si>
  <si>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</si>
  <si>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</si>
  <si>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</si>
  <si>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</si>
  <si>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</si>
  <si>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</si>
  <si>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</si>
  <si>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</si>
  <si>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</si>
  <si>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</si>
  <si>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</si>
  <si>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</si>
  <si>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</si>
  <si>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</si>
  <si>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</si>
  <si>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</si>
  <si>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</si>
  <si>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</si>
  <si>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</si>
  <si>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</si>
  <si>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</si>
  <si>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</si>
  <si>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</si>
  <si>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</si>
  <si>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</si>
  <si>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</si>
  <si>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</si>
  <si>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</si>
  <si>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</si>
  <si>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</si>
  <si>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</si>
  <si>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</si>
  <si>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</si>
  <si>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</si>
  <si>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</si>
  <si>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</si>
  <si>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</si>
  <si>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</si>
  <si>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</si>
  <si>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</si>
  <si>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</si>
  <si>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</si>
  <si>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</si>
  <si>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</si>
  <si>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</si>
  <si>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</si>
  <si>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</si>
  <si>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</si>
  <si>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</si>
  <si>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</si>
  <si>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</si>
  <si>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</si>
  <si>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</si>
  <si>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</si>
  <si>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</si>
  <si>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</si>
  <si>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</si>
  <si>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</si>
  <si>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</si>
  <si>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</si>
  <si>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</si>
  <si>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</si>
  <si>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</si>
  <si>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</si>
  <si>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</si>
  <si>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</si>
  <si>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</si>
  <si>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</si>
  <si>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</si>
  <si>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</si>
  <si>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</si>
  <si>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</si>
  <si>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</si>
  <si>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</si>
  <si>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</si>
  <si>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</si>
  <si>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</si>
  <si>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</si>
  <si>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</si>
  <si>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</si>
  <si>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</si>
  <si>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</si>
  <si>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</si>
  <si>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</si>
  <si>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</si>
  <si>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</si>
  <si>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</si>
  <si>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</si>
  <si>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</si>
  <si>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</si>
  <si>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</si>
  <si>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</si>
  <si>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</si>
  <si>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</si>
  <si>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</si>
  <si>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</si>
  <si>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</si>
  <si>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</si>
  <si>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</si>
  <si>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</si>
  <si>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</si>
  <si>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</si>
  <si>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</si>
  <si>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</si>
  <si>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</si>
  <si>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</si>
  <si>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</si>
  <si>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</si>
  <si>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</si>
  <si>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</si>
  <si>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</si>
  <si>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</si>
  <si>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</si>
  <si>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</si>
  <si>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</si>
  <si>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</si>
  <si>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</si>
  <si>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</si>
  <si>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</si>
  <si>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</si>
  <si>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</si>
  <si>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</si>
  <si>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</si>
  <si>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</si>
  <si>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</si>
  <si>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</si>
  <si>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</si>
  <si>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</si>
  <si>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</si>
  <si>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</si>
  <si>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</si>
  <si>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</si>
  <si>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</si>
  <si>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</si>
  <si>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</si>
  <si>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</si>
  <si>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</si>
  <si>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</si>
  <si>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</si>
  <si>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</si>
  <si>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</si>
  <si>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</si>
  <si>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</si>
  <si>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</si>
  <si>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</si>
  <si>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</si>
  <si>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</si>
  <si>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</si>
  <si>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</si>
  <si>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</si>
  <si>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</si>
  <si>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</si>
  <si>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</si>
  <si>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</si>
  <si>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</si>
  <si>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</si>
  <si>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</si>
  <si>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</si>
  <si>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</si>
  <si>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</si>
  <si>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</si>
  <si>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</si>
  <si>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</si>
  <si>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</si>
  <si>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</si>
  <si>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</si>
  <si>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</si>
  <si>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</si>
  <si>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</si>
  <si>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</si>
  <si>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</si>
  <si>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</si>
  <si>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</si>
  <si>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</si>
  <si>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</si>
  <si>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</si>
  <si>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</si>
  <si>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</si>
  <si>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</si>
  <si>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</si>
  <si>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</si>
  <si>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</si>
  <si>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</si>
  <si>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</si>
  <si>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</si>
  <si>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</si>
  <si>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</si>
  <si>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</si>
  <si>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</si>
  <si>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</si>
  <si>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</si>
  <si>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</si>
  <si>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</si>
  <si>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</si>
  <si>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</si>
  <si>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</si>
  <si>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</si>
  <si>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</si>
  <si>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</si>
  <si>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</si>
  <si>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</si>
  <si>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</si>
  <si>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</si>
  <si>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</si>
  <si>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</si>
  <si>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</si>
  <si>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</si>
  <si>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</si>
  <si>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</si>
  <si>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</si>
  <si>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</si>
  <si>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</si>
  <si>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</si>
  <si>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</si>
  <si>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</si>
  <si>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</si>
  <si>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</si>
  <si>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</si>
  <si>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</si>
  <si>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</si>
  <si>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</si>
  <si>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</si>
  <si>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</si>
  <si>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</si>
  <si>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</si>
  <si>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</si>
  <si>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</si>
  <si>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</si>
  <si>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</si>
  <si>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</si>
  <si>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</si>
  <si>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</si>
  <si>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</si>
  <si>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</si>
  <si>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</si>
  <si>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</si>
  <si>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</si>
  <si>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</si>
  <si>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</si>
  <si>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</si>
  <si>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</si>
  <si>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</si>
  <si>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</si>
  <si>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</si>
  <si>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</si>
  <si>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</si>
  <si>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</si>
  <si>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</si>
  <si>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</si>
  <si>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</si>
  <si>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</si>
  <si>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</si>
  <si>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</si>
  <si>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</si>
  <si>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</si>
  <si>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</si>
  <si>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</si>
  <si>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</si>
  <si>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</si>
  <si>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</si>
  <si>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</si>
  <si>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</si>
  <si>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</si>
  <si>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</si>
  <si>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</si>
  <si>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</si>
  <si>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</si>
  <si>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</si>
  <si>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</si>
  <si>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</si>
  <si>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</si>
  <si>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</si>
  <si>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</si>
  <si>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</si>
  <si>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</si>
  <si>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</si>
  <si>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</si>
  <si>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</si>
  <si>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</si>
  <si>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</si>
  <si>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</si>
  <si>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</si>
  <si>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</si>
  <si>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</si>
  <si>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</si>
  <si>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</si>
  <si>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</si>
  <si>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</si>
  <si>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</si>
  <si>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</si>
  <si>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</si>
  <si>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</si>
  <si>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</si>
  <si>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</si>
  <si>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</si>
  <si>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</si>
  <si>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</si>
  <si>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</si>
  <si>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</si>
  <si>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</si>
  <si>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</si>
  <si>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</si>
  <si>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</si>
  <si>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</si>
  <si>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</si>
  <si>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</si>
  <si>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</si>
  <si>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</si>
  <si>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</si>
  <si>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</si>
  <si>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</si>
  <si>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</si>
  <si>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</si>
  <si>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</si>
  <si>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</si>
  <si>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</si>
  <si>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</si>
  <si>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</si>
  <si>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</si>
  <si>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</si>
  <si>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</si>
  <si>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</si>
  <si>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</si>
  <si>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</si>
  <si>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</si>
  <si>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</si>
  <si>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</si>
  <si>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</si>
  <si>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</si>
  <si>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</si>
  <si>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</si>
  <si>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</si>
  <si>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</si>
  <si>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</si>
  <si>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</si>
  <si>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</si>
  <si>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</si>
  <si>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</si>
  <si>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</si>
  <si>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</si>
  <si>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</si>
  <si>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</si>
  <si>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</si>
  <si>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</si>
  <si>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</si>
  <si>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</si>
  <si>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</si>
  <si>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</si>
  <si>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</si>
  <si>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</si>
  <si>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</si>
  <si>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</si>
  <si>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</si>
  <si>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</si>
  <si>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</si>
  <si>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</si>
  <si>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</si>
  <si>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</si>
  <si>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</si>
  <si>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</si>
  <si>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</si>
  <si>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</si>
  <si>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</si>
  <si>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</si>
  <si>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</si>
  <si>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</si>
  <si>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</si>
  <si>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</si>
  <si>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</si>
  <si>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</si>
  <si>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</si>
  <si>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</si>
  <si>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</si>
  <si>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</si>
  <si>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</si>
  <si>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</si>
  <si>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</si>
  <si>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</si>
  <si>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</si>
  <si>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</si>
  <si>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</si>
  <si>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</si>
  <si>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</si>
  <si>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</si>
  <si>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</si>
  <si>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</si>
  <si>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</si>
  <si>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</si>
  <si>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</si>
  <si>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</si>
  <si>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</si>
  <si>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</si>
  <si>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</si>
  <si>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</si>
  <si>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</si>
  <si>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</si>
  <si>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</si>
  <si>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</si>
  <si>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</si>
  <si>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</si>
  <si>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</si>
  <si>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</si>
  <si>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</si>
  <si>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</si>
  <si>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</si>
  <si>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</si>
  <si>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</si>
  <si>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</si>
  <si>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</si>
  <si>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</si>
  <si>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</si>
  <si>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</si>
  <si>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</si>
  <si>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</si>
  <si>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</si>
  <si>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</si>
  <si>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</si>
  <si>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</si>
  <si>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</si>
  <si>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</si>
  <si>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</si>
  <si>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</si>
  <si>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</si>
  <si>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</si>
  <si>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</si>
  <si>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</si>
  <si>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</si>
  <si>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</si>
  <si>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</si>
  <si>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</si>
  <si>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</si>
  <si>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</si>
  <si>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</si>
  <si>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</si>
  <si>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</si>
  <si>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</si>
  <si>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</si>
  <si>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</si>
  <si>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</si>
  <si>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</si>
  <si>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</si>
  <si>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</si>
  <si>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</si>
  <si>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</si>
  <si>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</si>
  <si>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</si>
  <si>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</si>
  <si>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</si>
  <si>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</si>
  <si>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</si>
  <si>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</si>
  <si>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</si>
  <si>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</si>
  <si>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</si>
  <si>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</si>
  <si>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</si>
  <si>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</si>
  <si>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</si>
  <si>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</si>
  <si>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</si>
  <si>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</si>
  <si>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</si>
  <si>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</si>
  <si>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</si>
  <si>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</si>
  <si>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</si>
  <si>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</si>
  <si>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</si>
  <si>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</si>
  <si>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</si>
  <si>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</si>
  <si>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</si>
  <si>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</si>
  <si>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</si>
  <si>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</si>
  <si>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</si>
  <si>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</si>
  <si>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</si>
  <si>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</si>
  <si>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</si>
  <si>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</si>
  <si>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</si>
  <si>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</si>
  <si>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</si>
  <si>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</si>
  <si>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</si>
  <si>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</si>
  <si>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</si>
  <si>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</si>
  <si>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</si>
  <si>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</si>
  <si>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</si>
  <si>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</si>
  <si>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</si>
  <si>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</si>
  <si>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</si>
  <si>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</si>
  <si>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</si>
  <si>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</si>
  <si>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</si>
  <si>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</si>
  <si>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</si>
  <si>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</si>
  <si>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</si>
  <si>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</si>
  <si>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</si>
  <si>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</si>
  <si>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</si>
  <si>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</si>
  <si>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</si>
  <si>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</si>
  <si>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</si>
  <si>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</si>
  <si>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</si>
  <si>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</si>
  <si>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</si>
  <si>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</si>
  <si>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</si>
  <si>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</si>
  <si>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</si>
  <si>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</si>
  <si>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</si>
  <si>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</si>
  <si>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</si>
  <si>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</si>
  <si>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</si>
  <si>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</si>
  <si>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</si>
  <si>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</si>
  <si>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</si>
  <si>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</si>
  <si>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</si>
  <si>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</si>
  <si>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</si>
  <si>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</si>
  <si>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</si>
  <si>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</si>
  <si>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</si>
  <si>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</si>
  <si>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</si>
  <si>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</si>
  <si>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</si>
  <si>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</si>
  <si>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</si>
  <si>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</si>
  <si>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</si>
  <si>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</si>
  <si>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</si>
  <si>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</si>
  <si>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</si>
  <si>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</si>
  <si>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</si>
  <si>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</si>
  <si>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</si>
  <si>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</si>
  <si>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</si>
  <si>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</si>
  <si>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</si>
  <si>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</si>
  <si>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</si>
  <si>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</si>
  <si>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</si>
  <si>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</si>
  <si>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</si>
  <si>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</si>
  <si>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</si>
  <si>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</si>
  <si>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</si>
  <si>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</si>
  <si>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</si>
  <si>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</si>
  <si>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</si>
  <si>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</si>
  <si>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</si>
  <si>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</si>
  <si>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</si>
  <si>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</si>
  <si>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</si>
  <si>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</si>
  <si>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</si>
  <si>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</si>
  <si>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</si>
  <si>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</si>
  <si>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</si>
  <si>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</si>
  <si>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</si>
  <si>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</si>
  <si>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</si>
  <si>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</si>
  <si>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</si>
  <si>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</si>
  <si>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</si>
  <si>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</si>
  <si>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</si>
  <si>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</si>
  <si>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</si>
  <si>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</si>
  <si>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</si>
  <si>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</si>
  <si>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</si>
  <si>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</si>
  <si>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</si>
  <si>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</si>
  <si>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</si>
  <si>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</si>
  <si>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</si>
  <si>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</si>
  <si>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</si>
  <si>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</si>
  <si>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</si>
  <si>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</si>
  <si>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</si>
  <si>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</si>
  <si>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</si>
  <si>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</si>
  <si>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</si>
  <si>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</si>
  <si>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</si>
  <si>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</si>
  <si>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</si>
  <si>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</si>
  <si>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</si>
  <si>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</si>
  <si>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</si>
  <si>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</si>
  <si>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</si>
  <si>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</si>
  <si>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</si>
  <si>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</si>
  <si>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</si>
  <si>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</si>
  <si>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</si>
  <si>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</si>
  <si>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</si>
  <si>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</si>
  <si>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</si>
  <si>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</si>
  <si>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</si>
  <si>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</si>
  <si>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</si>
  <si>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</si>
  <si>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</si>
  <si>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</si>
  <si>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</si>
  <si>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</si>
  <si>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</si>
  <si>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</si>
  <si>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</si>
  <si>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</si>
  <si>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</si>
  <si>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</si>
  <si>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</si>
  <si>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</si>
  <si>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</si>
  <si>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</si>
  <si>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</si>
  <si>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</si>
  <si>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</si>
  <si>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</si>
  <si>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</si>
  <si>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</si>
  <si>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</si>
  <si>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</si>
  <si>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</si>
  <si>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</si>
  <si>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</si>
  <si>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</si>
  <si>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</si>
  <si>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</si>
  <si>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</si>
  <si>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</si>
  <si>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</si>
  <si>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</si>
  <si>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</si>
  <si>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</si>
  <si>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</si>
  <si>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</si>
  <si>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</si>
  <si>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</si>
  <si>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</si>
  <si>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</si>
  <si>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</si>
  <si>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</si>
  <si>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</si>
  <si>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</si>
  <si>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</si>
  <si>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</si>
  <si>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</si>
  <si>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</si>
  <si>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</si>
  <si>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</si>
  <si>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</si>
  <si>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</si>
  <si>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</si>
  <si>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</si>
  <si>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</si>
  <si>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</si>
  <si>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</si>
  <si>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</si>
  <si>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</si>
  <si>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</si>
  <si>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</si>
  <si>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</si>
  <si>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</si>
  <si>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</si>
  <si>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</si>
  <si>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</si>
  <si>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</si>
  <si>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</si>
  <si>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</si>
  <si>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</si>
  <si>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</si>
  <si>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</si>
  <si>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</si>
  <si>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</si>
  <si>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</si>
  <si>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</si>
  <si>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</si>
  <si>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</si>
  <si>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</si>
  <si>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</si>
  <si>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</si>
  <si>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</si>
  <si>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</si>
  <si>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</si>
  <si>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</si>
  <si>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</si>
  <si>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</si>
  <si>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</si>
  <si>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</si>
  <si>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</si>
  <si>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</si>
  <si>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</si>
  <si>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</si>
  <si>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</si>
  <si>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</si>
  <si>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</si>
  <si>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</si>
  <si>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</si>
  <si>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</si>
  <si>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</si>
  <si>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</si>
  <si>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</si>
  <si>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</si>
  <si>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</si>
  <si>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</si>
  <si>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</si>
  <si>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</si>
  <si>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</si>
  <si>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</si>
  <si>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</si>
  <si>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</si>
  <si>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</si>
  <si>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</si>
  <si>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</si>
  <si>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</si>
  <si>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</si>
  <si>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</si>
  <si>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</si>
  <si>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</si>
  <si>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</si>
  <si>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</si>
  <si>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</si>
  <si>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</si>
  <si>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</si>
  <si>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</si>
  <si>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</si>
  <si>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</si>
  <si>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</si>
  <si>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</si>
  <si>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</si>
  <si>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</si>
  <si>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</si>
  <si>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</si>
  <si>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</si>
  <si>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</si>
  <si>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</si>
  <si>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</si>
  <si>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</si>
  <si>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</si>
  <si>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</si>
  <si>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</si>
  <si>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</si>
  <si>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</si>
  <si>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</si>
  <si>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</si>
  <si>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</si>
  <si>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</si>
  <si>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</si>
  <si>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</si>
  <si>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</si>
  <si>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</si>
  <si>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</si>
  <si>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</si>
  <si>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</si>
  <si>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</si>
  <si>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</si>
  <si>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</si>
  <si>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</si>
  <si>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</si>
  <si>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</si>
  <si>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</si>
  <si>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</si>
  <si>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</si>
  <si>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</si>
  <si>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</si>
  <si>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</si>
  <si>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</si>
  <si>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</si>
  <si>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</si>
  <si>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</si>
  <si>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</si>
  <si>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</si>
  <si>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</si>
  <si>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</si>
  <si>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</si>
  <si>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</si>
  <si>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</si>
  <si>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</si>
  <si>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</si>
  <si>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</si>
  <si>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</si>
  <si>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</si>
  <si>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</si>
  <si>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</si>
  <si>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</si>
  <si>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</si>
  <si>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</si>
  <si>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</si>
  <si>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</si>
  <si>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</si>
  <si>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</si>
  <si>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</si>
  <si>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</si>
  <si>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</si>
  <si>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</si>
  <si>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</si>
  <si>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</si>
  <si>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</si>
  <si>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</si>
  <si>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</si>
  <si>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</si>
  <si>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</si>
  <si>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</si>
  <si>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</si>
  <si>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</si>
  <si>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</si>
  <si>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</si>
  <si>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</si>
  <si>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</si>
  <si>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</si>
  <si>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</si>
  <si>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</si>
  <si>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</si>
  <si>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</si>
  <si>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</si>
  <si>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</si>
  <si>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</si>
  <si>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</si>
  <si>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</si>
  <si>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</si>
  <si>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</si>
  <si>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</si>
  <si>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</si>
  <si>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</si>
  <si>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</si>
  <si>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</si>
  <si>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</si>
  <si>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</si>
  <si>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</si>
  <si>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</si>
  <si>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</si>
  <si>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</si>
  <si>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</si>
  <si>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</si>
  <si>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</si>
  <si>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</si>
  <si>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</si>
  <si>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</si>
  <si>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</si>
  <si>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</si>
  <si>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</si>
  <si>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</si>
  <si>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</si>
  <si>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</si>
  <si>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</si>
  <si>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</si>
  <si>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</si>
  <si>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</si>
  <si>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</si>
  <si>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</si>
  <si>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</si>
  <si>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</si>
  <si>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</si>
  <si>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</si>
  <si>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</si>
  <si>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</si>
  <si>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</si>
  <si>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</si>
  <si>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</si>
  <si>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</si>
  <si>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</si>
  <si>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</si>
  <si>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</si>
  <si>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</si>
  <si>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</si>
  <si>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</si>
  <si>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</si>
  <si>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</si>
  <si>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</si>
  <si>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</si>
  <si>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</si>
  <si>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</si>
  <si>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</si>
  <si>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</si>
  <si>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</si>
  <si>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</si>
  <si>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</si>
  <si>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</si>
  <si>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</si>
  <si>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</si>
  <si>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</si>
  <si>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</si>
  <si>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</si>
  <si>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</si>
  <si>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</si>
  <si>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</si>
  <si>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</si>
  <si>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</si>
  <si>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</si>
  <si>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</si>
  <si>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</si>
  <si>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</si>
  <si>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</si>
  <si>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</si>
  <si>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</si>
  <si>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</si>
  <si>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</si>
  <si>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</si>
  <si>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</si>
  <si>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</si>
  <si>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</si>
  <si>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</si>
  <si>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</si>
  <si>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</si>
  <si>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</si>
  <si>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</si>
  <si>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</si>
  <si>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</si>
  <si>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</si>
  <si>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</si>
  <si>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</si>
  <si>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</si>
  <si>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</si>
  <si>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</si>
  <si>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</si>
  <si>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</si>
  <si>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</si>
  <si>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</si>
  <si>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</si>
  <si>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</si>
  <si>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</si>
  <si>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</si>
  <si>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</si>
  <si>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</si>
  <si>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</si>
  <si>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</si>
  <si>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</si>
  <si>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</si>
  <si>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</si>
  <si>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</si>
  <si>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</si>
  <si>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</si>
  <si>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</si>
  <si>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</si>
  <si>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</si>
  <si>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</si>
  <si>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</si>
  <si>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</si>
  <si>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</si>
  <si>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</si>
  <si>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</si>
  <si>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</si>
  <si>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</si>
  <si>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</si>
  <si>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</si>
  <si>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</si>
  <si>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</si>
  <si>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</si>
  <si>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</si>
  <si>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</si>
  <si>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</si>
  <si>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</si>
  <si>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</si>
  <si>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</si>
  <si>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</si>
  <si>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</si>
  <si>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</si>
  <si>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</si>
  <si>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</si>
  <si>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</si>
  <si>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</si>
  <si>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</si>
  <si>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</si>
  <si>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</si>
  <si>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</si>
  <si>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</si>
  <si>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</si>
  <si>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</si>
  <si>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</si>
  <si>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</si>
  <si>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</si>
  <si>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</si>
  <si>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</si>
  <si>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</si>
  <si>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</si>
  <si>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</si>
  <si>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</si>
  <si>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</si>
  <si>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</si>
  <si>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</si>
  <si>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</si>
  <si>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</si>
  <si>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</si>
  <si>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</si>
  <si>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</si>
  <si>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</si>
  <si>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</si>
  <si>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</si>
  <si>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</si>
  <si>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</si>
  <si>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</si>
  <si>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</si>
  <si>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</si>
  <si>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</si>
  <si>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</si>
  <si>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</si>
  <si>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</si>
  <si>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</si>
  <si>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</si>
  <si>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</si>
  <si>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</si>
  <si>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</si>
  <si>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</si>
  <si>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</si>
  <si>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</si>
  <si>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</si>
  <si>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</si>
  <si>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</si>
  <si>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</si>
  <si>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</si>
  <si>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</si>
  <si>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</si>
  <si>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</si>
  <si>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</si>
  <si>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</si>
  <si>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</si>
  <si>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</si>
  <si>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</si>
  <si>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</si>
  <si>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</si>
  <si>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</si>
  <si>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</si>
  <si>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</si>
  <si>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</si>
  <si>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</si>
  <si>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</si>
  <si>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</si>
  <si>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</si>
  <si>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</si>
  <si>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</si>
  <si>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</si>
  <si>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</si>
  <si>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</si>
  <si>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</si>
  <si>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</si>
  <si>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</si>
  <si>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</si>
  <si>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</si>
  <si>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</si>
  <si>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</si>
  <si>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</si>
  <si>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</si>
  <si>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</si>
  <si>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</si>
  <si>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</si>
  <si>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</si>
  <si>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</si>
  <si>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</si>
  <si>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</si>
  <si>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</si>
  <si>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</si>
  <si>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</si>
  <si>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</si>
  <si>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</si>
  <si>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</si>
  <si>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</si>
  <si>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</si>
  <si>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</si>
  <si>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</si>
  <si>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</si>
  <si>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</si>
  <si>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</si>
  <si>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</si>
  <si>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</si>
  <si>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</si>
  <si>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</si>
  <si>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</si>
  <si>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</si>
  <si>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</si>
  <si>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</si>
  <si>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</si>
  <si>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</si>
  <si>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</si>
  <si>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</si>
  <si>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</si>
  <si>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</si>
  <si>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</si>
  <si>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</si>
  <si>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</si>
  <si>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</si>
  <si>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</si>
  <si>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</si>
  <si>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</si>
  <si>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</si>
  <si>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</si>
  <si>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</si>
  <si>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</si>
  <si>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</si>
  <si>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</si>
  <si>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</si>
  <si>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</si>
  <si>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</si>
  <si>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</si>
  <si>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</si>
  <si>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</si>
  <si>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</si>
  <si>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</si>
  <si>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</si>
  <si>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</si>
  <si>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</si>
  <si>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</si>
  <si>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</si>
  <si>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</si>
  <si>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</si>
  <si>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</si>
  <si>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</si>
  <si>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</si>
  <si>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</si>
  <si>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</si>
  <si>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</si>
  <si>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</si>
  <si>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</si>
  <si>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</si>
  <si>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</si>
  <si>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</si>
  <si>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</si>
  <si>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</si>
  <si>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</si>
  <si>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</si>
  <si>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</si>
  <si>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</si>
  <si>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</si>
  <si>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</si>
  <si>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</si>
  <si>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</si>
  <si>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</si>
  <si>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</si>
  <si>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</si>
  <si>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</si>
  <si>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</si>
  <si>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</si>
  <si>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</si>
  <si>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</si>
  <si>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</si>
  <si>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</si>
  <si>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</si>
  <si>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</si>
  <si>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</si>
  <si>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</si>
  <si>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</si>
  <si>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</si>
  <si>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</si>
  <si>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</si>
  <si>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</si>
  <si>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</si>
  <si>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</si>
  <si>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</si>
  <si>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</si>
  <si>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</si>
  <si>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</si>
  <si>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</si>
  <si>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</si>
  <si>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</si>
  <si>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</si>
  <si>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</si>
  <si>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</si>
  <si>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</si>
  <si>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</si>
  <si>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</si>
  <si>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</si>
  <si>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</si>
  <si>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</si>
  <si>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</si>
  <si>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</si>
  <si>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</si>
  <si>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</si>
  <si>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</si>
  <si>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</si>
  <si>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</si>
  <si>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</si>
  <si>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</si>
  <si>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</si>
  <si>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</si>
  <si>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</si>
  <si>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</si>
  <si>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</si>
  <si>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</si>
  <si>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</si>
  <si>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</si>
  <si>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</si>
  <si>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</si>
  <si>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</si>
  <si>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</si>
  <si>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</si>
  <si>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</si>
  <si>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</si>
  <si>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</si>
  <si>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</si>
  <si>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</si>
  <si>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</si>
  <si>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</si>
  <si>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</si>
  <si>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</si>
  <si>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</si>
  <si>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</si>
  <si>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</si>
  <si>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</si>
  <si>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</si>
  <si>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</si>
  <si>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</si>
  <si>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</si>
  <si>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</si>
  <si>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</si>
  <si>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</si>
  <si>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</si>
  <si>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</si>
  <si>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</si>
  <si>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</si>
  <si>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</si>
  <si>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</si>
  <si>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</si>
  <si>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</si>
  <si>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</si>
  <si>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</si>
  <si>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</si>
  <si>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</si>
  <si>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</si>
  <si>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</si>
  <si>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</si>
  <si>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</si>
  <si>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</si>
  <si>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</si>
  <si>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</si>
  <si>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</si>
  <si>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</si>
  <si>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</si>
  <si>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</si>
  <si>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</si>
  <si>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</si>
  <si>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</si>
  <si>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</si>
  <si>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</si>
  <si>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</si>
  <si>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</si>
  <si>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</si>
  <si>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</si>
  <si>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</si>
  <si>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</si>
  <si>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</si>
  <si>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</si>
  <si>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</si>
  <si>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</si>
  <si>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</si>
  <si>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</si>
  <si>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</si>
  <si>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</si>
  <si>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</si>
  <si>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</si>
  <si>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</si>
  <si>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</si>
  <si>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</si>
  <si>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</si>
  <si>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</si>
  <si>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</si>
  <si>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</si>
  <si>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</si>
  <si>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</si>
  <si>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</si>
  <si>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</si>
  <si>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</si>
  <si>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</si>
  <si>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</si>
  <si>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</si>
  <si>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</si>
  <si>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</si>
  <si>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</si>
  <si>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</si>
  <si>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</si>
  <si>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</si>
  <si>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</si>
  <si>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</si>
  <si>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</si>
  <si>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</si>
  <si>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</si>
  <si>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</si>
  <si>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</si>
  <si>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</si>
  <si>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</si>
  <si>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</si>
  <si>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</si>
  <si>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</si>
  <si>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</si>
  <si>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</si>
  <si>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</si>
  <si>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</si>
  <si>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</si>
  <si>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</si>
  <si>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</si>
  <si>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</si>
  <si>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</si>
  <si>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</si>
  <si>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</si>
  <si>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</si>
  <si>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</si>
  <si>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</si>
  <si>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</si>
  <si>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</si>
  <si>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</si>
  <si>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</si>
  <si>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</si>
  <si>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</si>
  <si>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</si>
  <si>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</si>
  <si>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</si>
  <si>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</si>
  <si>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</si>
  <si>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</si>
  <si>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</si>
  <si>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</si>
  <si>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</si>
  <si>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</si>
  <si>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</si>
  <si>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</si>
  <si>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</si>
  <si>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</si>
  <si>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</si>
  <si>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</si>
  <si>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</si>
  <si>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</si>
  <si>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</si>
  <si>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</si>
  <si>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</si>
  <si>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</si>
  <si>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</si>
  <si>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</si>
  <si>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</si>
  <si>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</si>
  <si>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</si>
  <si>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</si>
  <si>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</si>
  <si>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</si>
  <si>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</si>
  <si>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</si>
  <si>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</si>
  <si>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</si>
  <si>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</si>
  <si>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</si>
  <si>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</si>
  <si>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</si>
  <si>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</si>
  <si>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</si>
  <si>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</si>
  <si>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</si>
  <si>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</si>
  <si>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</si>
  <si>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</si>
  <si>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</si>
  <si>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</si>
  <si>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</si>
  <si>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</si>
  <si>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</si>
  <si>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</si>
  <si>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</si>
  <si>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</si>
  <si>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</si>
  <si>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</si>
  <si>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</si>
  <si>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</si>
  <si>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</si>
  <si>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</si>
  <si>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</si>
  <si>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</si>
  <si>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</si>
  <si>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</si>
  <si>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</si>
  <si>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</si>
  <si>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</si>
  <si>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</si>
  <si>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</si>
  <si>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</si>
  <si>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</si>
  <si>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</si>
  <si>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</si>
  <si>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</si>
  <si>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</si>
  <si>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</si>
  <si>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</si>
  <si>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</si>
  <si>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</si>
  <si>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</si>
  <si>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</si>
  <si>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</si>
  <si>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</si>
  <si>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</si>
  <si>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</si>
  <si>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</si>
  <si>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</si>
  <si>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</si>
  <si>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</si>
  <si>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</si>
  <si>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</si>
  <si>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</si>
  <si>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</si>
  <si>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</si>
  <si>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</si>
  <si>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</si>
  <si>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</si>
  <si>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</si>
  <si>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</si>
  <si>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</si>
  <si>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</si>
  <si>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</si>
  <si>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</si>
  <si>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</si>
  <si>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</si>
  <si>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</si>
  <si>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</si>
  <si>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</si>
  <si>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</si>
  <si>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</si>
  <si>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</si>
  <si>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</si>
  <si>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</si>
  <si>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</si>
  <si>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</si>
  <si>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</si>
  <si>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</si>
  <si>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</si>
  <si>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</si>
  <si>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</si>
  <si>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</si>
  <si>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</si>
  <si>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</si>
  <si>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</si>
  <si>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</si>
  <si>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</si>
  <si>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</si>
  <si>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</si>
  <si>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</si>
  <si>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</si>
  <si>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</si>
  <si>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</si>
  <si>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</si>
  <si>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</si>
  <si>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</si>
  <si>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</si>
  <si>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</si>
  <si>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</si>
  <si>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</si>
  <si>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</si>
  <si>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</si>
  <si>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</si>
  <si>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</si>
  <si>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</si>
  <si>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</si>
  <si>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</si>
  <si>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</si>
  <si>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</si>
  <si>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</si>
  <si>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</si>
  <si>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</si>
  <si>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</si>
  <si>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</si>
  <si>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</si>
  <si>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</si>
  <si>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</si>
  <si>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</si>
  <si>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</si>
  <si>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</si>
  <si>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</si>
  <si>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</si>
  <si>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</si>
  <si>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</si>
  <si>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</si>
  <si>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</si>
  <si>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</si>
  <si>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</si>
  <si>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</si>
  <si>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</si>
  <si>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</si>
  <si>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</si>
  <si>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</si>
  <si>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</si>
  <si>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</si>
  <si>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</si>
  <si>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</si>
  <si>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</si>
  <si>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</si>
  <si>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</si>
  <si>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</si>
  <si>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</si>
  <si>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</si>
  <si>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</si>
  <si>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</si>
  <si>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</si>
  <si>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</si>
  <si>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</si>
  <si>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</si>
  <si>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</si>
  <si>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</si>
  <si>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</si>
  <si>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</si>
  <si>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</si>
  <si>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</si>
  <si>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</si>
  <si>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</si>
  <si>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</si>
  <si>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</si>
  <si>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</si>
  <si>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</si>
  <si>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</si>
  <si>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</si>
  <si>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</si>
  <si>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</si>
  <si>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</si>
  <si>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</si>
  <si>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</si>
  <si>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</si>
  <si>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</si>
  <si>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</si>
  <si>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</si>
  <si>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</si>
  <si>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</si>
  <si>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</si>
  <si>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</si>
  <si>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</si>
  <si>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</si>
  <si>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</si>
  <si>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</si>
  <si>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</si>
  <si>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</si>
  <si>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</si>
  <si>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</si>
  <si>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</si>
  <si>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</si>
  <si>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</si>
  <si>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</si>
  <si>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</si>
  <si>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</si>
  <si>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</si>
  <si>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</si>
  <si>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</si>
  <si>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</si>
  <si>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</si>
  <si>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</si>
  <si>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</si>
  <si>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</si>
  <si>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</si>
  <si>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</si>
  <si>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</si>
  <si>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</si>
  <si>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</si>
  <si>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</si>
  <si>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</si>
  <si>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</si>
  <si>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</si>
  <si>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</si>
  <si>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</si>
  <si>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</si>
  <si>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</si>
  <si>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</si>
  <si>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</si>
  <si>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</si>
  <si>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</si>
  <si>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</si>
  <si>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</si>
  <si>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</si>
  <si>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</si>
  <si>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</si>
  <si>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</si>
  <si>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</si>
  <si>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</si>
  <si>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</si>
  <si>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</si>
  <si>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</si>
  <si>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</si>
  <si>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</si>
  <si>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</si>
  <si>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</si>
  <si>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</si>
  <si>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</si>
  <si>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</si>
  <si>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</si>
  <si>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</si>
  <si>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</si>
  <si>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</si>
  <si>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</si>
  <si>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</si>
  <si>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</si>
  <si>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</si>
  <si>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</si>
  <si>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</si>
  <si>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</si>
  <si>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</si>
  <si>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</si>
  <si>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</si>
  <si>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</si>
  <si>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</si>
  <si>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</si>
  <si>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</si>
  <si>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</si>
  <si>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</si>
  <si>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</si>
  <si>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</si>
  <si>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</si>
  <si>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</si>
  <si>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</si>
  <si>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</si>
  <si>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</si>
  <si>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</si>
  <si>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</si>
  <si>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</si>
  <si>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</si>
  <si>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</si>
  <si>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</si>
  <si>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</si>
  <si>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</si>
  <si>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</si>
  <si>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</si>
  <si>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</si>
  <si>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</si>
  <si>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</si>
  <si>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</si>
  <si>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</si>
  <si>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</si>
  <si>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</si>
  <si>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</si>
  <si>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</si>
  <si>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</si>
  <si>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</si>
  <si>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</si>
  <si>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</si>
  <si>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</si>
  <si>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</si>
  <si>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</si>
  <si>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</si>
  <si>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</si>
  <si>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</si>
  <si>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</si>
  <si>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</si>
  <si>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</si>
  <si>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</si>
  <si>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</si>
  <si>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</si>
  <si>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</si>
  <si>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</si>
  <si>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</si>
  <si>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</si>
  <si>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</si>
  <si>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</si>
  <si>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</si>
  <si>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</si>
  <si>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</si>
  <si>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</si>
  <si>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</si>
  <si>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</si>
  <si>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</si>
  <si>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</si>
  <si>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</si>
  <si>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</si>
  <si>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</si>
  <si>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</si>
  <si>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</si>
  <si>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</si>
  <si>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</si>
  <si>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</si>
  <si>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</si>
  <si>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</si>
  <si>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</si>
  <si>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</si>
  <si>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</si>
  <si>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</si>
  <si>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</si>
  <si>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</si>
  <si>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</si>
  <si>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</si>
  <si>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</si>
  <si>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</si>
  <si>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</si>
  <si>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</si>
  <si>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</si>
  <si>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</si>
  <si>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</si>
  <si>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</si>
  <si>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</si>
  <si>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</si>
  <si>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</si>
  <si>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</si>
  <si>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</si>
  <si>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</si>
  <si>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</si>
  <si>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</si>
  <si>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</si>
  <si>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</si>
  <si>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</si>
  <si>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</si>
  <si>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</si>
  <si>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</si>
  <si>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</si>
  <si>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</si>
  <si>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</si>
  <si>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</si>
  <si>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</si>
  <si>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</si>
  <si>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</si>
  <si>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</si>
  <si>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</si>
  <si>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</si>
  <si>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</si>
  <si>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</si>
  <si>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</si>
  <si>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</si>
  <si>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</si>
  <si>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</si>
  <si>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</si>
  <si>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</si>
  <si>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</si>
  <si>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</si>
  <si>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</si>
  <si>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</si>
  <si>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</si>
  <si>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</si>
  <si>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</si>
  <si>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</si>
  <si>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</si>
  <si>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</si>
  <si>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</si>
  <si>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</si>
  <si>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</si>
  <si>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</si>
  <si>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</si>
  <si>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</si>
  <si>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</si>
  <si>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</si>
  <si>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</si>
  <si>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</si>
  <si>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</si>
  <si>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</si>
  <si>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</si>
  <si>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</si>
  <si>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</si>
  <si>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</si>
  <si>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</si>
  <si>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</si>
  <si>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</si>
  <si>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</si>
  <si>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</si>
  <si>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</si>
  <si>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</si>
  <si>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</si>
  <si>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</si>
  <si>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</si>
  <si>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</si>
  <si>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</si>
  <si>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</si>
  <si>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</si>
  <si>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</si>
  <si>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</si>
  <si>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</si>
  <si>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</si>
  <si>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</si>
  <si>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</si>
  <si>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</si>
  <si>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</si>
  <si>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</si>
  <si>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</si>
  <si>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</si>
  <si>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</si>
  <si>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</si>
  <si>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</si>
  <si>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</si>
  <si>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</si>
  <si>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</si>
  <si>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</si>
  <si>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</si>
  <si>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</si>
  <si>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</si>
  <si>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</si>
  <si>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</si>
  <si>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</si>
  <si>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</si>
  <si>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</si>
  <si>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</si>
  <si>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</si>
  <si>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</si>
  <si>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</si>
  <si>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</si>
  <si>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</si>
  <si>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</si>
  <si>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</si>
  <si>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</si>
  <si>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</si>
  <si>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</si>
  <si>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</si>
  <si>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</si>
  <si>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</si>
  <si>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</si>
  <si>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</si>
  <si>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</si>
  <si>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</si>
  <si>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</si>
  <si>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</si>
  <si>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</si>
  <si>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</si>
  <si>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</si>
  <si>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</si>
  <si>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</si>
  <si>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</si>
  <si>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</si>
  <si>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</si>
  <si>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</si>
  <si>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</si>
  <si>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</si>
  <si>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</si>
  <si>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</si>
  <si>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</si>
  <si>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</si>
  <si>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</si>
  <si>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</si>
  <si>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</si>
  <si>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</si>
  <si>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</si>
  <si>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</si>
  <si>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</si>
  <si>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</si>
  <si>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</si>
  <si>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</si>
  <si>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</si>
  <si>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</si>
  <si>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</si>
  <si>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</si>
  <si>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</si>
  <si>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</si>
  <si>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</si>
  <si>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</si>
  <si>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</si>
  <si>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</si>
  <si>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</si>
  <si>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</si>
  <si>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</si>
  <si>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</si>
  <si>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</si>
  <si>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</si>
  <si>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</si>
  <si>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</si>
  <si>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</si>
  <si>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</si>
  <si>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</si>
  <si>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</si>
  <si>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</si>
  <si>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</si>
  <si>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</si>
  <si>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</si>
  <si>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</si>
  <si>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</si>
  <si>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</si>
  <si>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</si>
  <si>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</si>
  <si>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</si>
  <si>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</si>
  <si>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</si>
  <si>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</si>
  <si>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</si>
  <si>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</si>
  <si>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</si>
  <si>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</si>
  <si>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</si>
  <si>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</si>
  <si>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</si>
  <si>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</si>
  <si>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</si>
  <si>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</si>
  <si>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</si>
  <si>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</si>
  <si>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</si>
  <si>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</si>
  <si>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</si>
  <si>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</si>
  <si>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</si>
  <si>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</si>
  <si>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</si>
  <si>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</si>
  <si>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</si>
  <si>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</si>
  <si>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</si>
  <si>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</si>
  <si>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</si>
  <si>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</si>
  <si>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</si>
  <si>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</si>
  <si>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</si>
  <si>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</si>
  <si>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</si>
  <si>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</si>
  <si>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</si>
  <si>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</si>
  <si>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</si>
  <si>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</si>
  <si>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</si>
  <si>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</si>
  <si>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</si>
  <si>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</si>
  <si>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</si>
  <si>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</si>
  <si>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</si>
  <si>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</si>
  <si>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</si>
  <si>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</si>
  <si>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</si>
  <si>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</si>
  <si>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</si>
  <si>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</si>
  <si>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</si>
  <si>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</si>
  <si>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</si>
  <si>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</si>
  <si>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</si>
  <si>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</si>
  <si>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</si>
  <si>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</si>
  <si>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</si>
  <si>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</si>
  <si>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</si>
  <si>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</si>
  <si>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</si>
  <si>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</si>
  <si>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</si>
  <si>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</si>
  <si>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</si>
  <si>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</si>
  <si>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</si>
  <si>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</si>
  <si>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</si>
  <si>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</si>
  <si>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</si>
  <si>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</si>
  <si>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</si>
  <si>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</si>
  <si>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</si>
  <si>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</si>
  <si>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</si>
  <si>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</si>
  <si>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</si>
  <si>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</si>
  <si>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</si>
  <si>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</si>
  <si>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</si>
  <si>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</si>
  <si>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</si>
  <si>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</si>
  <si>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</si>
  <si>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</si>
  <si>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</si>
  <si>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</si>
  <si>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</si>
  <si>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</si>
  <si>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</si>
  <si>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</si>
  <si>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</si>
  <si>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</si>
  <si>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</si>
  <si>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</si>
  <si>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</si>
  <si>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</si>
  <si>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</si>
  <si>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</si>
  <si>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</si>
  <si>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</si>
  <si>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</si>
  <si>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</si>
  <si>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</si>
  <si>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</si>
  <si>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</si>
  <si>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</si>
  <si>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</si>
  <si>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</si>
  <si>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</si>
  <si>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</si>
  <si>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</si>
  <si>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</si>
  <si>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</si>
  <si>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</si>
  <si>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</si>
  <si>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</si>
  <si>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</si>
  <si>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</si>
  <si>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</si>
  <si>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</si>
  <si>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</si>
  <si>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</si>
  <si>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</si>
  <si>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</si>
  <si>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</si>
  <si>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</si>
  <si>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</si>
  <si>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</si>
  <si>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</si>
  <si>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</si>
  <si>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</si>
  <si>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</si>
  <si>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</si>
  <si>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</si>
  <si>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</si>
  <si>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</si>
  <si>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</si>
  <si>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</si>
  <si>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</si>
  <si>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</si>
  <si>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</si>
  <si>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</si>
  <si>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</si>
  <si>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</si>
  <si>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</si>
  <si>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</si>
  <si>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</si>
  <si>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</si>
  <si>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</si>
  <si>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</si>
  <si>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</si>
  <si>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</si>
  <si>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</si>
  <si>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</si>
  <si>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</si>
  <si>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</si>
  <si>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</si>
  <si>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</si>
  <si>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</si>
  <si>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</si>
  <si>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</si>
  <si>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</si>
  <si>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</si>
  <si>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</si>
  <si>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</si>
  <si>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</si>
  <si>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</si>
  <si>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</si>
  <si>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</si>
  <si>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</si>
  <si>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</si>
  <si>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</si>
  <si>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</si>
  <si>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</si>
  <si>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</si>
  <si>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</si>
  <si>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</si>
  <si>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</si>
  <si>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</si>
  <si>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</si>
  <si>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</si>
  <si>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</si>
  <si>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</si>
  <si>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</si>
  <si>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</si>
  <si>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</si>
  <si>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</si>
  <si>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</si>
  <si>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</si>
  <si>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</si>
  <si>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</si>
  <si>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</si>
  <si>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</si>
  <si>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</si>
  <si>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</si>
  <si>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</si>
  <si>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</si>
  <si>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</si>
  <si>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</si>
  <si>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</si>
  <si>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</si>
  <si>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</si>
  <si>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</si>
  <si>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</si>
  <si>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</si>
  <si>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</si>
  <si>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</si>
  <si>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</si>
  <si>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</si>
  <si>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</si>
  <si>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</si>
  <si>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</si>
  <si>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</si>
  <si>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</si>
  <si>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</si>
  <si>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</si>
  <si>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</si>
  <si>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</si>
  <si>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</si>
  <si>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</si>
  <si>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</si>
  <si>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</si>
  <si>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</si>
  <si>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</si>
  <si>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</si>
  <si>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</si>
  <si>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</si>
  <si>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</si>
  <si>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</si>
  <si>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</si>
  <si>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</si>
  <si>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</si>
  <si>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</si>
  <si>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</si>
  <si>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</si>
  <si>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</si>
  <si>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</si>
  <si>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</si>
  <si>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</si>
  <si>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</si>
  <si>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</si>
  <si>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</si>
  <si>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</si>
  <si>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</si>
  <si>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</si>
  <si>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</si>
  <si>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</si>
  <si>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</si>
  <si>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</si>
  <si>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</si>
  <si>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</si>
  <si>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</si>
  <si>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</si>
  <si>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</si>
  <si>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</si>
  <si>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</si>
  <si>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</si>
  <si>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</si>
  <si>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</si>
  <si>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</si>
  <si>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</si>
  <si>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</si>
  <si>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</si>
  <si>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</si>
  <si>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</si>
  <si>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</si>
  <si>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</si>
  <si>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</si>
  <si>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</si>
  <si>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</si>
  <si>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</si>
  <si>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</si>
  <si>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</si>
  <si>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</si>
  <si>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</si>
  <si>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</si>
  <si>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</si>
  <si>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</si>
  <si>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</si>
  <si>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</si>
  <si>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</si>
  <si>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</si>
  <si>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</si>
  <si>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</si>
  <si>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</si>
  <si>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</si>
  <si>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</si>
  <si>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</si>
  <si>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</si>
  <si>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</si>
  <si>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</si>
  <si>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</si>
  <si>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</si>
  <si>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</si>
  <si>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</si>
  <si>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</si>
  <si>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</si>
  <si>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</si>
  <si>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</si>
  <si>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</si>
  <si>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</si>
  <si>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</si>
  <si>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</si>
  <si>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</si>
  <si>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</si>
  <si>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</si>
  <si>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</si>
  <si>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</si>
  <si>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</si>
  <si>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</si>
  <si>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</si>
  <si>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</si>
  <si>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</si>
  <si>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</si>
  <si>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</si>
  <si>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</si>
  <si>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</si>
  <si>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</si>
  <si>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</si>
  <si>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</si>
  <si>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</si>
  <si>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</si>
  <si>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</si>
  <si>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</si>
  <si>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</si>
  <si>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</si>
  <si>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</si>
  <si>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</si>
  <si>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</si>
  <si>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</si>
  <si>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</si>
  <si>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</si>
  <si>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</si>
  <si>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</si>
  <si>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</si>
  <si>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</si>
  <si>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</si>
  <si>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</si>
  <si>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</si>
  <si>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</si>
  <si>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</si>
  <si>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</si>
  <si>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</si>
  <si>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</si>
  <si>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</si>
  <si>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</si>
  <si>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</si>
  <si>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</si>
  <si>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</si>
  <si>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</si>
  <si>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</si>
  <si>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</si>
  <si>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</si>
  <si>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</si>
  <si>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</si>
  <si>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</si>
  <si>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</si>
  <si>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</si>
  <si>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</si>
  <si>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</si>
  <si>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</si>
  <si>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</si>
  <si>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</si>
  <si>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</si>
  <si>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</si>
  <si>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</si>
  <si>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</si>
  <si>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</si>
  <si>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</si>
  <si>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</si>
  <si>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</si>
  <si>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</si>
  <si>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</si>
  <si>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</si>
  <si>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</si>
  <si>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</si>
  <si>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</si>
  <si>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</si>
  <si>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</si>
  <si>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</si>
  <si>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</si>
  <si>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</si>
  <si>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</si>
  <si>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</si>
  <si>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</si>
  <si>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</si>
  <si>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</si>
  <si>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</si>
  <si>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</si>
  <si>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</si>
  <si>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</si>
  <si>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</si>
  <si>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</si>
  <si>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</si>
  <si>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</si>
  <si>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</si>
  <si>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</si>
  <si>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</si>
  <si>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</si>
  <si>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</si>
  <si>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</si>
  <si>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</si>
  <si>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</si>
  <si>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</si>
  <si>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</si>
  <si>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</si>
  <si>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</si>
  <si>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</si>
  <si>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</si>
  <si>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</si>
  <si>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</si>
  <si>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</si>
  <si>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</si>
  <si>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</si>
  <si>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</si>
  <si>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</si>
  <si>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</si>
  <si>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</si>
  <si>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</si>
  <si>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</si>
  <si>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</si>
  <si>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</si>
  <si>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</si>
  <si>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</si>
  <si>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</si>
  <si>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</si>
  <si>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</si>
  <si>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</si>
  <si>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</si>
  <si>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</si>
  <si>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</si>
  <si>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</si>
  <si>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</si>
  <si>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</si>
  <si>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</si>
  <si>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</si>
  <si>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</si>
  <si>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</si>
  <si>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</si>
  <si>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</si>
  <si>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</si>
  <si>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</si>
  <si>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</si>
  <si>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</si>
  <si>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</si>
  <si>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</si>
  <si>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</si>
  <si>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</si>
  <si>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</si>
  <si>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</si>
  <si>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</si>
  <si>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</si>
  <si>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</si>
  <si>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</si>
  <si>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</si>
  <si>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</si>
  <si>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</si>
  <si>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</si>
  <si>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</si>
  <si>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</si>
  <si>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</si>
  <si>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</si>
  <si>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</si>
  <si>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</si>
  <si>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</si>
  <si>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</si>
  <si>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</si>
  <si>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</si>
  <si>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</si>
  <si>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</si>
  <si>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</si>
  <si>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</si>
  <si>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</si>
  <si>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</si>
  <si>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</si>
  <si>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</si>
  <si>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</si>
  <si>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</si>
  <si>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</si>
  <si>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</si>
  <si>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</si>
  <si>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</si>
  <si>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</si>
  <si>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</si>
  <si>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</si>
  <si>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</si>
  <si>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</si>
  <si>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</si>
  <si>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</si>
  <si>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</si>
  <si>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</si>
  <si>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</si>
  <si>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</si>
  <si>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</si>
  <si>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</si>
  <si>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</si>
  <si>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</si>
  <si>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</si>
  <si>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</si>
  <si>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</si>
  <si>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</si>
  <si>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</si>
  <si>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</si>
  <si>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</si>
  <si>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</si>
  <si>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</si>
  <si>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</si>
  <si>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</si>
  <si>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</si>
  <si>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</si>
  <si>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</si>
  <si>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</si>
  <si>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</si>
  <si>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</si>
  <si>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</si>
  <si>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</si>
  <si>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</si>
  <si>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</si>
  <si>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</si>
  <si>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</si>
  <si>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</si>
  <si>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</si>
  <si>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</si>
  <si>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</si>
  <si>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</si>
  <si>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</si>
  <si>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</si>
  <si>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</si>
  <si>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</si>
  <si>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</si>
  <si>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</si>
  <si>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</si>
  <si>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</si>
  <si>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</si>
  <si>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</si>
  <si>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</si>
  <si>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</si>
  <si>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</si>
  <si>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</si>
  <si>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</si>
  <si>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</si>
  <si>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</si>
  <si>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</si>
  <si>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</si>
  <si>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</si>
  <si>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</si>
  <si>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</si>
  <si>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</si>
  <si>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</si>
  <si>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</si>
  <si>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</si>
  <si>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</si>
  <si>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</si>
  <si>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</si>
  <si>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</si>
  <si>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</si>
  <si>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</si>
  <si>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</si>
  <si>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</si>
  <si>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</si>
  <si>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</si>
  <si>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</si>
  <si>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</si>
  <si>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</si>
  <si>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</si>
  <si>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</si>
  <si>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</si>
  <si>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</si>
  <si>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</si>
  <si>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</si>
  <si>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</si>
  <si>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</si>
  <si>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</si>
  <si>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</si>
  <si>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</si>
  <si>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</si>
  <si>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</si>
  <si>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</si>
  <si>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</si>
  <si>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</si>
  <si>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</si>
  <si>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</si>
  <si>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</si>
  <si>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</si>
  <si>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</si>
  <si>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</si>
  <si>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</si>
  <si>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</si>
  <si>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</si>
  <si>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</si>
  <si>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</si>
  <si>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</si>
  <si>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</si>
  <si>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</si>
  <si>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</si>
  <si>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</si>
  <si>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</si>
  <si>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</si>
  <si>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</si>
  <si>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</si>
  <si>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</si>
  <si>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</si>
  <si>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</si>
  <si>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</si>
  <si>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</si>
  <si>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</si>
  <si>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</si>
  <si>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</si>
  <si>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</si>
  <si>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</si>
  <si>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</si>
  <si>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</si>
  <si>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</si>
  <si>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</si>
  <si>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</si>
  <si>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</si>
  <si>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</si>
  <si>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</si>
  <si>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</si>
  <si>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</si>
  <si>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</si>
  <si>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</si>
  <si>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</si>
  <si>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</si>
  <si>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</si>
  <si>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</si>
  <si>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</si>
  <si>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</si>
  <si>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</si>
  <si>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</si>
  <si>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</si>
  <si>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</si>
  <si>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</si>
  <si>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</si>
  <si>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</si>
  <si>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</si>
  <si>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</si>
  <si>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</si>
  <si>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</si>
  <si>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</si>
  <si>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</si>
  <si>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</si>
  <si>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</si>
  <si>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</si>
  <si>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</si>
  <si>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</si>
  <si>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</si>
  <si>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</si>
  <si>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</si>
  <si>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</si>
  <si>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</si>
  <si>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</si>
  <si>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</si>
  <si>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</si>
  <si>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</si>
  <si>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</si>
  <si>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</si>
  <si>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</si>
  <si>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</si>
  <si>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</si>
  <si>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</si>
  <si>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</si>
  <si>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</si>
  <si>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</si>
  <si>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</si>
  <si>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</si>
  <si>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</si>
  <si>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</si>
  <si>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</si>
  <si>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</si>
  <si>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</si>
  <si>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</si>
  <si>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</si>
  <si>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</si>
  <si>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</si>
  <si>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</si>
  <si>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</si>
  <si>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</si>
  <si>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</si>
  <si>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</si>
  <si>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</si>
  <si>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</si>
  <si>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</si>
  <si>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</si>
  <si>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</si>
  <si>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</si>
  <si>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</si>
  <si>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</si>
  <si>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</si>
  <si>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</si>
  <si>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</si>
  <si>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</si>
  <si>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</si>
  <si>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</si>
  <si>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</si>
  <si>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</si>
  <si>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</si>
  <si>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</si>
  <si>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</si>
  <si>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</si>
  <si>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</si>
  <si>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</si>
  <si>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</si>
  <si>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</si>
  <si>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</si>
  <si>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</si>
  <si>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</si>
  <si>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</si>
  <si>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</si>
  <si>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</si>
  <si>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</si>
  <si>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</si>
  <si>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</si>
  <si>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</si>
  <si>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</si>
  <si>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</si>
  <si>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</si>
  <si>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</si>
  <si>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</si>
  <si>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</si>
  <si>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</si>
  <si>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</si>
  <si>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</si>
  <si>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</si>
  <si>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</si>
  <si>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</si>
  <si>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</si>
  <si>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</si>
  <si>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</si>
  <si>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</si>
  <si>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</si>
  <si>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</si>
  <si>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</si>
  <si>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</si>
  <si>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</si>
  <si>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</si>
  <si>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</si>
  <si>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</si>
  <si>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</si>
  <si>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</si>
  <si>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</si>
  <si>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</si>
  <si>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</si>
  <si>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</si>
  <si>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</si>
  <si>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</si>
  <si>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</si>
  <si>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</si>
  <si>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</si>
  <si>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</si>
  <si>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</si>
  <si>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</si>
  <si>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</si>
  <si>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</si>
  <si>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</si>
  <si>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</si>
  <si>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</si>
  <si>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</si>
  <si>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</si>
  <si>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</si>
  <si>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</si>
  <si>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</si>
  <si>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</si>
  <si>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</si>
  <si>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</si>
  <si>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</si>
  <si>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</si>
  <si>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</si>
  <si>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</si>
  <si>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</si>
  <si>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</si>
  <si>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</si>
  <si>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</si>
  <si>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</si>
  <si>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</si>
  <si>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</si>
  <si>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</si>
  <si>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</si>
  <si>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</si>
  <si>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</si>
  <si>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</si>
  <si>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</si>
  <si>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</si>
  <si>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</si>
  <si>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</si>
  <si>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</si>
  <si>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</si>
  <si>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</si>
  <si>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</si>
  <si>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</si>
  <si>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</si>
  <si>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</si>
  <si>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</si>
  <si>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</si>
  <si>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</si>
  <si>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</si>
  <si>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</si>
  <si>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</si>
  <si>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</si>
  <si>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</si>
  <si>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</si>
  <si>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</si>
  <si>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</si>
  <si>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</si>
  <si>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</si>
  <si>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</si>
  <si>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</si>
  <si>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</si>
  <si>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</si>
  <si>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</si>
  <si>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</si>
  <si>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</si>
  <si>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</si>
  <si>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</si>
  <si>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</si>
  <si>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</si>
  <si>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</si>
  <si>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</si>
  <si>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</si>
  <si>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</si>
  <si>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</si>
  <si>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</si>
  <si>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</si>
  <si>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</si>
  <si>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</si>
  <si>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</si>
  <si>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</si>
  <si>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</si>
  <si>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</si>
  <si>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</si>
  <si>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</si>
  <si>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</si>
  <si>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</si>
  <si>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</si>
  <si>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</si>
  <si>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</si>
  <si>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</si>
  <si>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</si>
  <si>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</si>
  <si>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</si>
  <si>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</si>
  <si>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</si>
  <si>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</si>
  <si>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</si>
  <si>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</si>
  <si>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</si>
  <si>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</si>
  <si>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</si>
  <si>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</si>
  <si>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</si>
  <si>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</si>
  <si>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</si>
  <si>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</si>
  <si>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</si>
  <si>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</si>
  <si>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</si>
  <si>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</si>
  <si>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</si>
  <si>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</si>
  <si>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</si>
  <si>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</si>
  <si>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</si>
  <si>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</si>
  <si>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</si>
  <si>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</si>
  <si>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</si>
  <si>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</si>
  <si>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</si>
  <si>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</si>
  <si>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</si>
  <si>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</si>
  <si>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</si>
  <si>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</si>
  <si>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</si>
  <si>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</si>
  <si>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</si>
  <si>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</si>
  <si>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</si>
  <si>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</si>
  <si>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</si>
  <si>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</si>
  <si>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</si>
  <si>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</si>
  <si>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</si>
  <si>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</si>
  <si>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</si>
  <si>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</si>
  <si>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</si>
  <si>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</si>
  <si>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</si>
  <si>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</si>
  <si>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</si>
  <si>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</si>
  <si>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</si>
  <si>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</si>
  <si>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</si>
  <si>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</si>
  <si>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</si>
  <si>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</si>
  <si>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</si>
  <si>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</si>
  <si>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</si>
  <si>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</si>
  <si>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</si>
  <si>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</si>
  <si>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</si>
  <si>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</si>
  <si>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</si>
  <si>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</si>
  <si>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</si>
  <si>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</si>
  <si>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</si>
  <si>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</si>
  <si>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</si>
  <si>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</si>
  <si>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</si>
  <si>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</si>
  <si>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</si>
  <si>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</si>
  <si>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</si>
  <si>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</si>
  <si>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</si>
  <si>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</si>
  <si>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</si>
  <si>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</si>
  <si>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</si>
  <si>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</si>
  <si>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</si>
  <si>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</si>
  <si>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</si>
  <si>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</si>
  <si>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</si>
  <si>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</si>
  <si>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</si>
  <si>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</si>
  <si>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</si>
  <si>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</si>
  <si>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</si>
  <si>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</si>
  <si>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</si>
  <si>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</si>
  <si>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</si>
  <si>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</si>
  <si>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</si>
  <si>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</si>
  <si>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</si>
  <si>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</si>
  <si>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</si>
  <si>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</si>
  <si>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</si>
  <si>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</si>
  <si>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</si>
  <si>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</si>
  <si>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</si>
  <si>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</si>
  <si>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</si>
  <si>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</si>
  <si>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</si>
  <si>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</si>
  <si>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</si>
  <si>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</si>
  <si>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</si>
  <si>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</si>
  <si>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</si>
  <si>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</si>
  <si>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</si>
  <si>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</si>
  <si>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</si>
  <si>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</si>
  <si>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</si>
  <si>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</si>
  <si>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</si>
  <si>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</si>
  <si>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</si>
  <si>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</si>
  <si>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</si>
  <si>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</si>
  <si>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</si>
  <si>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</si>
  <si>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</si>
  <si>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</si>
  <si>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</si>
  <si>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</si>
  <si>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</si>
  <si>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</si>
  <si>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</si>
  <si>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</si>
  <si>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</si>
  <si>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</si>
  <si>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</si>
  <si>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</si>
  <si>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</si>
  <si>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</si>
  <si>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</si>
  <si>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</si>
  <si>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</si>
  <si>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</si>
  <si>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</si>
  <si>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</si>
  <si>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</si>
  <si>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</si>
  <si>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</si>
  <si>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</si>
  <si>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</si>
  <si>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</si>
  <si>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</si>
  <si>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</si>
  <si>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</si>
  <si>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</si>
  <si>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</si>
  <si>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</si>
  <si>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</si>
  <si>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</si>
  <si>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</si>
  <si>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</si>
  <si>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</si>
  <si>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</si>
  <si>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</si>
  <si>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</si>
  <si>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</si>
  <si>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</si>
  <si>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</si>
  <si>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</si>
  <si>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</si>
  <si>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</si>
  <si>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</si>
  <si>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</si>
  <si>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</si>
  <si>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</si>
  <si>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</si>
  <si>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</si>
  <si>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</si>
  <si>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</si>
  <si>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</si>
  <si>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</si>
  <si>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</si>
  <si>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</si>
  <si>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</si>
  <si>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</si>
  <si>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</si>
  <si>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</si>
  <si>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</si>
  <si>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</si>
  <si>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</si>
  <si>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</si>
  <si>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</si>
  <si>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</si>
  <si>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</si>
  <si>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</si>
  <si>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</si>
  <si>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</si>
  <si>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</si>
  <si>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</si>
  <si>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</si>
  <si>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</si>
  <si>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</si>
  <si>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</si>
  <si>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</si>
  <si>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</si>
  <si>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</si>
  <si>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</si>
  <si>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</si>
  <si>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</si>
  <si>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</si>
  <si>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</si>
  <si>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</si>
  <si>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</si>
  <si>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</si>
  <si>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</si>
  <si>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</si>
  <si>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</si>
  <si>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</si>
  <si>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</si>
  <si>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</si>
  <si>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</si>
  <si>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</si>
  <si>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</si>
  <si>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</si>
  <si>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</si>
  <si>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</si>
  <si>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</si>
  <si>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</si>
  <si>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</si>
  <si>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</si>
  <si>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</si>
  <si>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</si>
  <si>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</si>
  <si>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</si>
  <si>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</si>
  <si>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</si>
  <si>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</si>
  <si>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</si>
  <si>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</si>
  <si>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</si>
  <si>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</si>
  <si>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</si>
  <si>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</si>
  <si>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</si>
  <si>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</si>
  <si>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</si>
  <si>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</si>
  <si>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</si>
  <si>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</si>
  <si>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</si>
  <si>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</si>
  <si>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</si>
  <si>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</si>
  <si>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</si>
  <si>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</si>
  <si>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</si>
  <si>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</si>
  <si>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</si>
  <si>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</si>
  <si>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</si>
  <si>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</si>
  <si>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</si>
  <si>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</si>
  <si>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</si>
  <si>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</si>
  <si>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</si>
  <si>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</si>
  <si>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</si>
  <si>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</si>
  <si>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</si>
  <si>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</si>
  <si>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</si>
  <si>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</si>
  <si>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</si>
  <si>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</si>
  <si>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</si>
  <si>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</si>
  <si>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</si>
  <si>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</si>
  <si>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</si>
  <si>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</si>
  <si>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</si>
  <si>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</si>
  <si>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</si>
  <si>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</si>
  <si>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</si>
  <si>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</si>
  <si>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</si>
  <si>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</si>
  <si>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</si>
  <si>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</si>
  <si>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</si>
  <si>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</si>
  <si>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</si>
  <si>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</si>
  <si>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</si>
  <si>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</si>
  <si>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</si>
  <si>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</si>
  <si>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</si>
  <si>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</si>
  <si>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</si>
  <si>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</si>
  <si>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</si>
  <si>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</si>
  <si>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</si>
  <si>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</si>
  <si>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</si>
  <si>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</si>
  <si>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</si>
  <si>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</si>
  <si>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</si>
  <si>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</si>
  <si>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</si>
  <si>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</si>
  <si>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</si>
  <si>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</si>
  <si>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</si>
  <si>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</si>
  <si>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</si>
  <si>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</si>
  <si>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</si>
  <si>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</si>
  <si>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</si>
  <si>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</si>
  <si>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</si>
  <si>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</si>
  <si>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</si>
  <si>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</si>
  <si>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</si>
  <si>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</si>
  <si>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</si>
  <si>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</si>
  <si>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</si>
  <si>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</si>
  <si>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</si>
  <si>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</si>
  <si>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</si>
  <si>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</si>
  <si>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</si>
  <si>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</si>
  <si>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</si>
  <si>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</si>
  <si>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</si>
  <si>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</si>
  <si>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</si>
  <si>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</si>
  <si>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</si>
  <si>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</si>
  <si>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</si>
  <si>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</si>
  <si>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</si>
  <si>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</si>
  <si>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</si>
  <si>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</si>
  <si>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</si>
  <si>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</si>
  <si>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</si>
  <si>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</si>
  <si>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</si>
  <si>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</si>
  <si>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</si>
  <si>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</si>
  <si>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</si>
  <si>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</si>
  <si>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</si>
  <si>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</si>
  <si>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</si>
  <si>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</si>
  <si>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</si>
  <si>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</si>
  <si>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</si>
  <si>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</si>
  <si>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</si>
  <si>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</si>
  <si>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</si>
  <si>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</si>
  <si>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</si>
  <si>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</si>
  <si>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</si>
  <si>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</si>
  <si>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</si>
  <si>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</si>
  <si>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</si>
  <si>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</si>
  <si>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</si>
  <si>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</si>
  <si>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</si>
  <si>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</si>
  <si>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</si>
  <si>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</si>
  <si>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</si>
  <si>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</si>
  <si>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</si>
  <si>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</si>
  <si>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</si>
  <si>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</si>
  <si>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</si>
  <si>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</si>
  <si>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</si>
  <si>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</si>
  <si>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</si>
  <si>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</si>
  <si>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</si>
  <si>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</si>
  <si>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</si>
  <si>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</si>
  <si>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</si>
  <si>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</si>
  <si>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</si>
  <si>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</si>
  <si>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</si>
  <si>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</si>
  <si>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</si>
  <si>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</si>
  <si>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</si>
  <si>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</si>
  <si>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</si>
  <si>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</si>
  <si>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</si>
  <si>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</si>
  <si>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</si>
  <si>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</si>
  <si>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</si>
  <si>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</si>
  <si>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</si>
  <si>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</si>
  <si>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</si>
  <si>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</si>
  <si>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</si>
  <si>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</si>
  <si>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</si>
  <si>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</si>
  <si>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</si>
  <si>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</si>
  <si>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</si>
  <si>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</si>
  <si>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</si>
  <si>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</si>
  <si>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</si>
  <si>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</si>
  <si>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</si>
  <si>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</si>
  <si>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</si>
  <si>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</si>
  <si>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</si>
  <si>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</si>
  <si>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</si>
  <si>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</si>
  <si>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</si>
  <si>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</si>
  <si>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</si>
  <si>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</si>
  <si>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</si>
  <si>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</si>
  <si>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</si>
  <si>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</si>
  <si>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</si>
  <si>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</si>
  <si>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</si>
  <si>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</si>
  <si>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</si>
  <si>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</si>
  <si>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</si>
  <si>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</si>
  <si>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</si>
  <si>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</si>
  <si>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</si>
  <si>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</si>
  <si>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</si>
  <si>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</si>
  <si>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</si>
  <si>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</si>
  <si>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</si>
  <si>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</si>
  <si>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</si>
  <si>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</si>
  <si>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</si>
  <si>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</si>
  <si>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</si>
  <si>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</si>
  <si>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</si>
  <si>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</si>
  <si>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</si>
  <si>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</si>
  <si>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</si>
  <si>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</si>
  <si>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</si>
  <si>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</si>
  <si>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</si>
  <si>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</si>
  <si>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</si>
  <si>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</si>
  <si>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</si>
  <si>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</si>
  <si>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</si>
  <si>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</si>
  <si>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</si>
  <si>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</si>
  <si>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</si>
  <si>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</si>
  <si>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</si>
  <si>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</si>
  <si>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</si>
  <si>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</si>
  <si>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</si>
  <si>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</si>
  <si>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</si>
  <si>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</si>
  <si>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</si>
  <si>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</si>
  <si>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</si>
  <si>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</si>
  <si>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</si>
  <si>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</si>
  <si>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</si>
  <si>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</si>
  <si>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</si>
  <si>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</si>
  <si>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</si>
  <si>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</si>
  <si>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</si>
  <si>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</si>
  <si>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</si>
  <si>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</si>
  <si>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</si>
  <si>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</si>
  <si>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</si>
  <si>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</si>
  <si>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</si>
  <si>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</si>
  <si>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</si>
  <si>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</si>
  <si>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</si>
  <si>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</si>
  <si>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</si>
  <si>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</si>
  <si>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</si>
  <si>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</si>
  <si>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</si>
  <si>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</si>
  <si>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</si>
  <si>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</si>
  <si>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</si>
  <si>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</si>
  <si>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</si>
  <si>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</si>
  <si>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</si>
  <si>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</si>
  <si>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</si>
  <si>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</si>
  <si>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</si>
  <si>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</si>
  <si>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</si>
  <si>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</si>
  <si>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</si>
  <si>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</si>
  <si>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</si>
  <si>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</si>
  <si>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</si>
  <si>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</si>
  <si>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</si>
  <si>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</si>
  <si>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</si>
  <si>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</si>
  <si>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</si>
  <si>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</si>
  <si>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</si>
  <si>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</si>
  <si>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</si>
  <si>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</si>
  <si>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</si>
  <si>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</si>
  <si>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</si>
  <si>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</si>
  <si>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</si>
  <si>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</si>
  <si>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</si>
  <si>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</si>
  <si>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</si>
  <si>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</si>
  <si>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</si>
  <si>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</si>
  <si>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</si>
  <si>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</si>
  <si>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</si>
  <si>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</si>
  <si>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</si>
  <si>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</si>
  <si>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</si>
  <si>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</si>
  <si>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</si>
  <si>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</si>
  <si>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</si>
  <si>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</si>
  <si>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</si>
  <si>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</si>
  <si>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</si>
  <si>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</si>
  <si>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</si>
  <si>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</si>
  <si>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</si>
  <si>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</si>
  <si>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</si>
  <si>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</si>
  <si>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</si>
  <si>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</si>
  <si>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</si>
  <si>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</si>
  <si>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</si>
  <si>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</si>
  <si>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</si>
  <si>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</si>
  <si>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</si>
  <si>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</si>
  <si>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</si>
  <si>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</si>
  <si>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</si>
  <si>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</si>
  <si>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</si>
  <si>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</si>
  <si>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</si>
  <si>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</si>
  <si>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</si>
  <si>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</si>
  <si>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</si>
  <si>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</si>
  <si>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</si>
  <si>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</si>
  <si>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</si>
  <si>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</si>
  <si>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</si>
  <si>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</si>
  <si>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</si>
  <si>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</si>
  <si>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</si>
  <si>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</si>
  <si>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</si>
  <si>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</si>
  <si>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</si>
  <si>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</si>
  <si>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</si>
  <si>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</si>
  <si>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</si>
  <si>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</si>
  <si>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</si>
  <si>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</si>
  <si>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</si>
  <si>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</si>
  <si>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</si>
  <si>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</si>
  <si>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</si>
  <si>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</si>
  <si>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</si>
  <si>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</si>
  <si>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</si>
  <si>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</si>
  <si>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</si>
  <si>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</si>
  <si>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</si>
  <si>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</si>
  <si>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</si>
  <si>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</si>
  <si>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</si>
  <si>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</si>
  <si>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</si>
  <si>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</si>
  <si>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</si>
  <si>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</si>
  <si>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</si>
  <si>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</si>
  <si>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</si>
  <si>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</si>
  <si>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</si>
  <si>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</si>
  <si>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</si>
  <si>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</si>
  <si>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</si>
  <si>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</si>
  <si>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</si>
  <si>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</si>
  <si>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</si>
  <si>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</si>
  <si>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</si>
  <si>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</si>
  <si>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</si>
  <si>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</si>
  <si>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</si>
  <si>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</si>
  <si>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</si>
  <si>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</si>
  <si>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</si>
  <si>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</si>
  <si>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</si>
  <si>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</si>
  <si>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</si>
  <si>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</si>
  <si>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</si>
  <si>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</si>
  <si>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</si>
  <si>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</si>
  <si>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</si>
  <si>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</si>
  <si>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</si>
  <si>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</si>
  <si>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</si>
  <si>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</si>
  <si>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</si>
  <si>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</si>
  <si>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</si>
  <si>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</si>
  <si>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</si>
  <si>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</si>
  <si>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</si>
  <si>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</si>
  <si>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</si>
  <si>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</si>
  <si>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</si>
  <si>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</si>
  <si>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</si>
  <si>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</si>
  <si>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</si>
  <si>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</si>
  <si>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</si>
  <si>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</si>
  <si>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</si>
  <si>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</si>
  <si>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</si>
  <si>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</si>
  <si>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</si>
  <si>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</si>
  <si>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</si>
  <si>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</si>
  <si>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</si>
  <si>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</si>
  <si>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</si>
  <si>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</si>
  <si>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</si>
  <si>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</si>
  <si>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</si>
  <si>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</si>
  <si>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</si>
  <si>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</si>
  <si>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</si>
  <si>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</si>
  <si>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</si>
  <si>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</si>
  <si>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</si>
  <si>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</si>
  <si>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</si>
  <si>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</si>
  <si>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</si>
  <si>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</si>
  <si>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</si>
  <si>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</si>
  <si>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</si>
  <si>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</si>
  <si>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</si>
  <si>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</si>
  <si>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</si>
  <si>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</si>
  <si>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</si>
  <si>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</si>
  <si>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</si>
  <si>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</si>
  <si>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</si>
  <si>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</si>
  <si>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</si>
  <si>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</si>
  <si>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</si>
  <si>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</si>
  <si>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</si>
  <si>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</si>
  <si>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</si>
  <si>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</si>
  <si>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</si>
  <si>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</si>
  <si>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</si>
  <si>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</si>
  <si>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</si>
  <si>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</si>
  <si>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</si>
  <si>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</si>
  <si>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</si>
  <si>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</si>
  <si>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</si>
  <si>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</si>
  <si>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</si>
  <si>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</si>
  <si>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</si>
  <si>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</si>
  <si>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</si>
  <si>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</si>
  <si>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</si>
  <si>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</si>
  <si>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</si>
  <si>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</si>
  <si>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</si>
  <si>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</si>
  <si>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</si>
  <si>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</si>
  <si>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</si>
  <si>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</si>
  <si>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</si>
  <si>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</si>
  <si>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</si>
  <si>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</si>
  <si>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</si>
  <si>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</si>
  <si>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</si>
  <si>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</si>
  <si>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</si>
  <si>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</si>
  <si>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</si>
  <si>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</si>
  <si>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</si>
  <si>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</si>
  <si>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</si>
  <si>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</si>
  <si>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</si>
  <si>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</si>
  <si>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</si>
  <si>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</si>
  <si>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</si>
  <si>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</si>
  <si>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</si>
  <si>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</si>
  <si>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</si>
  <si>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</si>
  <si>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</si>
  <si>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</si>
  <si>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</si>
  <si>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</si>
  <si>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</si>
  <si>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</si>
  <si>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</si>
  <si>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</si>
  <si>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</si>
  <si>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</si>
  <si>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</si>
  <si>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</si>
  <si>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</si>
  <si>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</si>
  <si>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</si>
  <si>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</si>
  <si>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</si>
  <si>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</si>
  <si>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</si>
  <si>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</si>
  <si>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</si>
  <si>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</si>
  <si>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</si>
  <si>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</si>
  <si>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</si>
  <si>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</si>
  <si>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</si>
  <si>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</si>
  <si>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</si>
  <si>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</si>
  <si>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</si>
  <si>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</si>
  <si>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</si>
  <si>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</si>
  <si>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</si>
  <si>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</si>
  <si>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</si>
  <si>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</si>
  <si>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</si>
  <si>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</si>
  <si>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</si>
  <si>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</si>
  <si>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</si>
  <si>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</si>
  <si>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</si>
  <si>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</si>
  <si>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</si>
  <si>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</si>
  <si>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</si>
  <si>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</si>
  <si>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</si>
  <si>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</si>
  <si>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</si>
  <si>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</si>
  <si>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</si>
  <si>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</si>
  <si>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</si>
  <si>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</si>
  <si>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</si>
  <si>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</si>
  <si>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</si>
  <si>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</si>
  <si>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</si>
  <si>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</si>
  <si>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</si>
  <si>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</si>
  <si>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</si>
  <si>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</si>
  <si>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</si>
  <si>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</si>
  <si>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</si>
  <si>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</si>
  <si>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</si>
  <si>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</si>
  <si>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</si>
  <si>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</si>
  <si>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</si>
  <si>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</si>
  <si>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</si>
  <si>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</si>
  <si>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</si>
  <si>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</si>
  <si>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</si>
  <si>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</si>
  <si>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</si>
  <si>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</si>
  <si>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</si>
  <si>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</si>
  <si>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</si>
  <si>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</si>
  <si>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</si>
  <si>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</si>
  <si>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</si>
  <si>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</si>
  <si>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</si>
  <si>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</si>
  <si>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</si>
  <si>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</si>
  <si>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</si>
  <si>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</si>
  <si>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</si>
  <si>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</si>
  <si>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</si>
  <si>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</si>
  <si>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</si>
  <si>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</si>
  <si>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</si>
  <si>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</si>
  <si>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</si>
  <si>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</si>
  <si>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</si>
  <si>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</si>
  <si>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</si>
  <si>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</si>
  <si>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</si>
  <si>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</si>
  <si>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</si>
  <si>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</si>
  <si>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</si>
  <si>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</si>
  <si>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</si>
  <si>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</si>
  <si>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</si>
  <si>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</si>
  <si>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</si>
  <si>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</si>
  <si>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</si>
  <si>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</si>
  <si>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</si>
  <si>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</si>
  <si>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</si>
  <si>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</si>
  <si>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</si>
  <si>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</si>
  <si>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</si>
  <si>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</si>
  <si>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</si>
  <si>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</si>
  <si>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</si>
  <si>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</si>
  <si>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</si>
  <si>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</si>
  <si>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</si>
  <si>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</si>
  <si>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</si>
  <si>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</si>
  <si>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</si>
  <si>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</si>
  <si>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</si>
  <si>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</si>
  <si>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</si>
  <si>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</si>
  <si>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</si>
  <si>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</si>
  <si>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</si>
  <si>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</si>
  <si>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</si>
  <si>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</si>
  <si>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</si>
  <si>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</si>
  <si>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</si>
  <si>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</si>
  <si>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</si>
  <si>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</si>
  <si>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</si>
  <si>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</si>
  <si>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</si>
  <si>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</si>
  <si>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</si>
  <si>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</si>
  <si>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</si>
  <si>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</si>
  <si>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</si>
  <si>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</si>
  <si>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</si>
  <si>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</si>
  <si>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</si>
  <si>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</si>
  <si>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</si>
  <si>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</si>
  <si>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</si>
  <si>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</si>
  <si>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</si>
  <si>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</si>
  <si>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</si>
  <si>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</si>
  <si>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</si>
  <si>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</si>
  <si>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</si>
  <si>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</si>
  <si>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</si>
  <si>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</si>
  <si>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</si>
  <si>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</si>
  <si>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</si>
  <si>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</si>
  <si>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</si>
  <si>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</si>
  <si>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</si>
  <si>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</si>
  <si>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</si>
  <si>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</si>
  <si>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</si>
  <si>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</si>
  <si>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</si>
  <si>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</si>
  <si>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</si>
  <si>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</si>
  <si>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</si>
  <si>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</si>
  <si>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</si>
  <si>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</si>
  <si>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</si>
  <si>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</si>
  <si>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</si>
  <si>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</si>
  <si>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</si>
  <si>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</si>
  <si>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</si>
  <si>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</si>
  <si>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</si>
  <si>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</si>
  <si>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</si>
  <si>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</si>
  <si>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</si>
  <si>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</si>
  <si>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</si>
  <si>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</si>
  <si>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</si>
  <si>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</si>
  <si>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</si>
  <si>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</si>
  <si>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</si>
  <si>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</si>
  <si>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</si>
  <si>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</si>
  <si>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</si>
  <si>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</si>
  <si>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</si>
  <si>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</si>
  <si>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</si>
  <si>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</si>
  <si>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</si>
  <si>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</si>
  <si>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</si>
  <si>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</si>
  <si>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</si>
  <si>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</si>
  <si>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</si>
  <si>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</si>
  <si>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</si>
  <si>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</si>
  <si>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</si>
  <si>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</si>
  <si>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</si>
  <si>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</si>
  <si>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</si>
  <si>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</si>
  <si>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</si>
  <si>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</si>
  <si>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</si>
  <si>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</si>
  <si>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</si>
  <si>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</si>
  <si>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</si>
  <si>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</si>
  <si>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</si>
  <si>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</si>
  <si>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</si>
  <si>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</si>
  <si>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</si>
  <si>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</si>
  <si>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</si>
  <si>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</si>
  <si>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</si>
  <si>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</si>
  <si>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</si>
  <si>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</si>
  <si>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</si>
  <si>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</si>
  <si>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</si>
  <si>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</si>
  <si>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</si>
  <si>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</si>
  <si>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</si>
  <si>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</si>
  <si>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</si>
  <si>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</si>
  <si>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</si>
  <si>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</si>
  <si>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</si>
  <si>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</si>
  <si>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</si>
  <si>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</si>
  <si>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</si>
  <si>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</si>
  <si>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</si>
  <si>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</si>
  <si>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</si>
  <si>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</si>
  <si>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</si>
  <si>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</si>
  <si>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</si>
  <si>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</si>
  <si>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</si>
  <si>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</si>
  <si>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</si>
  <si>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</si>
  <si>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</si>
  <si>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</si>
  <si>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</si>
  <si>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</si>
  <si>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</si>
  <si>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</si>
  <si>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</si>
  <si>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</si>
  <si>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</si>
  <si>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</si>
  <si>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</si>
  <si>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</si>
  <si>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</si>
  <si>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</si>
  <si>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</si>
  <si>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</si>
  <si>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</si>
  <si>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</si>
  <si>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</si>
  <si>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</si>
  <si>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</si>
  <si>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</si>
  <si>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</si>
  <si>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</si>
  <si>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</si>
  <si>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</si>
  <si>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</si>
  <si>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</si>
  <si>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</si>
  <si>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</si>
  <si>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</si>
  <si>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</si>
  <si>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</si>
  <si>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</si>
  <si>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</si>
  <si>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</si>
  <si>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</si>
  <si>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</si>
  <si>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</si>
  <si>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</si>
  <si>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</si>
  <si>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</si>
  <si>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</si>
  <si>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</si>
  <si>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</si>
  <si>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</si>
  <si>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</si>
  <si>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</si>
  <si>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</si>
  <si>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</si>
  <si>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</si>
  <si>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</si>
  <si>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</si>
  <si>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</si>
  <si>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</si>
  <si>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</si>
  <si>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</si>
  <si>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</si>
  <si>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</si>
  <si>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</si>
  <si>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</si>
  <si>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</si>
  <si>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</si>
  <si>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</si>
  <si>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</si>
  <si>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</si>
  <si>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</si>
  <si>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</si>
  <si>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</si>
  <si>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</si>
  <si>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</si>
  <si>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</si>
  <si>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</si>
  <si>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</si>
  <si>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</si>
  <si>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</si>
  <si>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</si>
  <si>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</si>
  <si>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</si>
  <si>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</si>
  <si>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</si>
  <si>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</si>
  <si>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</si>
  <si>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</si>
  <si>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</si>
  <si>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</si>
  <si>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</si>
  <si>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</si>
  <si>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</si>
  <si>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</si>
  <si>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</si>
  <si>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</si>
  <si>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</si>
  <si>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</si>
  <si>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</si>
  <si>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</si>
  <si>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</si>
  <si>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</si>
  <si>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</si>
  <si>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</si>
  <si>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</si>
  <si>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</si>
  <si>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</si>
  <si>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</si>
  <si>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</si>
  <si>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</si>
  <si>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</si>
  <si>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</si>
  <si>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</si>
  <si>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</si>
  <si>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</si>
  <si>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</si>
  <si>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</si>
  <si>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</si>
  <si>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</si>
  <si>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</si>
  <si>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</si>
  <si>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</si>
  <si>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</si>
  <si>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</si>
  <si>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</si>
  <si>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</si>
  <si>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</si>
  <si>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</si>
  <si>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</si>
  <si>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</si>
  <si>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</si>
  <si>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</si>
  <si>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</si>
  <si>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</si>
  <si>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</si>
  <si>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</si>
  <si>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</si>
  <si>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</si>
  <si>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</si>
  <si>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</si>
  <si>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</si>
  <si>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</si>
  <si>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</si>
  <si>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</si>
  <si>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</si>
  <si>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</si>
  <si>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</si>
  <si>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</si>
  <si>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</si>
  <si>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</si>
  <si>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</si>
  <si>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</si>
  <si>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</si>
  <si>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</si>
  <si>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</si>
  <si>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</si>
  <si>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</si>
  <si>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</si>
  <si>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</si>
  <si>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</si>
  <si>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</si>
  <si>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</si>
  <si>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</si>
  <si>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</si>
  <si>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</si>
  <si>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</si>
  <si>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</si>
  <si>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</si>
  <si>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</si>
  <si>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</si>
  <si>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</si>
  <si>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</si>
  <si>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</si>
  <si>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</si>
  <si>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</si>
  <si>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</si>
  <si>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</si>
  <si>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</si>
  <si>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</si>
  <si>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</si>
  <si>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</si>
  <si>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</si>
  <si>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</si>
  <si>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</si>
  <si>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</si>
  <si>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</si>
  <si>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</si>
  <si>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</si>
  <si>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</si>
  <si>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</si>
  <si>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</si>
  <si>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</si>
  <si>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</si>
  <si>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</si>
  <si>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</si>
  <si>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</si>
  <si>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</si>
  <si>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</si>
  <si>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</si>
  <si>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</si>
  <si>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</si>
  <si>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</si>
  <si>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</si>
  <si>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</si>
  <si>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</si>
  <si>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</si>
  <si>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</si>
  <si>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</si>
  <si>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</si>
  <si>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</si>
  <si>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</si>
  <si>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</si>
  <si>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</si>
  <si>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</si>
  <si>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</si>
  <si>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</si>
  <si>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</si>
  <si>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</si>
  <si>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</si>
  <si>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</si>
  <si>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</si>
  <si>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</si>
  <si>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</si>
  <si>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</si>
  <si>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</si>
  <si>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</si>
  <si>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</si>
  <si>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</si>
  <si>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</si>
  <si>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</si>
  <si>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</si>
  <si>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</si>
  <si>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</si>
  <si>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</si>
  <si>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</si>
  <si>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</si>
  <si>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</si>
  <si>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</si>
  <si>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</si>
  <si>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</si>
  <si>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</si>
  <si>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</si>
  <si>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</si>
  <si>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</si>
  <si>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</si>
  <si>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</si>
  <si>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</si>
  <si>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</si>
  <si>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</si>
  <si>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</si>
  <si>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</si>
  <si>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</si>
  <si>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</si>
  <si>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</si>
  <si>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</si>
  <si>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</si>
  <si>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</si>
  <si>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</si>
  <si>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</si>
  <si>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</si>
  <si>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</si>
  <si>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</si>
  <si>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</si>
  <si>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</si>
  <si>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</si>
  <si>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</si>
  <si>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</si>
  <si>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</si>
  <si>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</si>
  <si>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</si>
  <si>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</si>
  <si>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</si>
  <si>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</si>
  <si>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</si>
  <si>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</si>
  <si>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</si>
  <si>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</si>
  <si>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</si>
  <si>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</si>
  <si>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</si>
  <si>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</si>
  <si>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</si>
  <si>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</si>
  <si>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</si>
  <si>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</si>
  <si>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</si>
  <si>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</si>
  <si>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</si>
  <si>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</si>
  <si>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</si>
  <si>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</si>
  <si>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</si>
  <si>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</si>
  <si>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</si>
  <si>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</si>
  <si>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</si>
  <si>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</si>
  <si>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</si>
  <si>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</si>
  <si>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</si>
  <si>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</si>
  <si>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</si>
  <si>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</si>
  <si>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</si>
  <si>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</si>
  <si>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</si>
  <si>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</si>
  <si>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</si>
  <si>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</si>
  <si>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</si>
  <si>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</si>
  <si>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</si>
  <si>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</si>
  <si>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</si>
  <si>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</si>
  <si>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</si>
  <si>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</si>
  <si>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</si>
  <si>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</si>
  <si>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</si>
  <si>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</si>
  <si>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</si>
  <si>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</si>
  <si>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</si>
  <si>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</si>
  <si>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</si>
  <si>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</si>
  <si>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</si>
  <si>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</si>
  <si>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</si>
  <si>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</si>
  <si>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</si>
  <si>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</si>
  <si>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</si>
  <si>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</si>
  <si>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</si>
  <si>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</si>
  <si>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</si>
  <si>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</si>
  <si>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</si>
  <si>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</si>
  <si>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</si>
  <si>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</si>
  <si>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</si>
  <si>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</si>
  <si>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</si>
  <si>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</si>
  <si>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</si>
  <si>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</si>
  <si>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</si>
  <si>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</si>
  <si>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</si>
  <si>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</si>
  <si>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</si>
  <si>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</si>
  <si>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</si>
  <si>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</si>
  <si>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</si>
  <si>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</si>
  <si>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</si>
  <si>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</si>
  <si>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</si>
  <si>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</si>
  <si>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</si>
  <si>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</si>
  <si>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</si>
  <si>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</si>
  <si>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</si>
  <si>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</si>
  <si>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</si>
  <si>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</si>
  <si>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</si>
  <si>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</si>
  <si>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</si>
  <si>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</si>
  <si>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</si>
  <si>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</si>
  <si>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</si>
  <si>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</si>
  <si>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</si>
  <si>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</si>
  <si>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</si>
  <si>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</si>
  <si>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</si>
  <si>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</si>
  <si>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</si>
  <si>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</si>
  <si>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</si>
  <si>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</si>
  <si>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</si>
  <si>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</si>
  <si>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</si>
  <si>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</si>
  <si>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</si>
  <si>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</si>
  <si>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</si>
  <si>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</si>
  <si>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</si>
  <si>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</si>
  <si>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</si>
  <si>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</si>
  <si>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</si>
  <si>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</si>
  <si>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</si>
  <si>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</si>
  <si>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</si>
  <si>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</si>
  <si>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</si>
  <si>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</si>
  <si>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</si>
  <si>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</si>
  <si>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</si>
  <si>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</si>
  <si>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</si>
  <si>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</si>
  <si>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</si>
  <si>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</si>
  <si>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</si>
  <si>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</si>
  <si>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</si>
  <si>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</si>
  <si>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</si>
  <si>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</si>
  <si>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</si>
  <si>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</si>
  <si>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</si>
  <si>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</si>
  <si>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</si>
  <si>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</si>
  <si>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</si>
  <si>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</si>
  <si>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</si>
  <si>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</si>
  <si>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</si>
  <si>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</si>
  <si>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</si>
  <si>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</si>
  <si>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</si>
  <si>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</si>
  <si>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</si>
  <si>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</si>
  <si>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</si>
  <si>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</si>
  <si>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</si>
  <si>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</si>
  <si>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</si>
  <si>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</si>
  <si>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</si>
  <si>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</si>
  <si>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</si>
  <si>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</si>
  <si>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</si>
  <si>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</si>
  <si>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</si>
  <si>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</si>
  <si>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</si>
  <si>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</si>
  <si>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</si>
  <si>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</si>
  <si>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</si>
  <si>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</si>
  <si>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</si>
  <si>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</si>
  <si>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</si>
  <si>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</si>
  <si>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</si>
  <si>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</si>
  <si>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</si>
  <si>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</si>
  <si>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</si>
  <si>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</si>
  <si>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</si>
  <si>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</si>
  <si>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</si>
  <si>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</si>
  <si>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</si>
  <si>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</si>
  <si>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</si>
  <si>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</si>
  <si>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</si>
  <si>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</si>
  <si>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</si>
  <si>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</si>
  <si>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</si>
  <si>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</si>
  <si>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</si>
  <si>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</si>
  <si>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</si>
  <si>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</si>
  <si>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</si>
  <si>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</si>
  <si>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</si>
  <si>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</si>
  <si>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</si>
  <si>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</si>
  <si>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</si>
  <si>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</si>
  <si>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</si>
  <si>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</si>
  <si>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</si>
  <si>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</si>
  <si>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</si>
  <si>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</si>
  <si>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</si>
  <si>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</si>
  <si>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</si>
  <si>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</si>
  <si>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</si>
  <si>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</si>
  <si>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</si>
  <si>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</si>
  <si>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</si>
  <si>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</si>
  <si>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</si>
  <si>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</si>
  <si>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</si>
  <si>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</si>
  <si>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</si>
  <si>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</si>
  <si>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</si>
  <si>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</si>
  <si>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</si>
  <si>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</si>
  <si>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</si>
  <si>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</si>
  <si>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</si>
  <si>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</si>
  <si>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</si>
  <si>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</si>
  <si>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</si>
  <si>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</si>
  <si>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</si>
  <si>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</si>
  <si>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</si>
  <si>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</si>
  <si>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</si>
  <si>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</si>
  <si>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</si>
  <si>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</si>
  <si>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</si>
  <si>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</si>
  <si>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</si>
  <si>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</si>
  <si>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</si>
  <si>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</si>
  <si>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</si>
  <si>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</si>
  <si>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</si>
  <si>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</si>
  <si>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</si>
  <si>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</si>
  <si>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</si>
  <si>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</si>
  <si>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</si>
  <si>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</si>
  <si>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</si>
  <si>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</si>
  <si>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</si>
  <si>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</si>
  <si>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</si>
  <si>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</si>
  <si>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</si>
  <si>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</si>
  <si>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</si>
  <si>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</si>
  <si>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</si>
  <si>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</si>
  <si>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</si>
  <si>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</si>
  <si>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</si>
  <si>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</si>
  <si>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</si>
  <si>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</si>
  <si>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</si>
  <si>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</si>
  <si>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</si>
  <si>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</si>
  <si>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</si>
  <si>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</si>
  <si>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</si>
  <si>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</si>
  <si>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</si>
  <si>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</si>
  <si>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</si>
  <si>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</si>
  <si>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</si>
  <si>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</si>
  <si>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</si>
  <si>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</si>
  <si>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</si>
  <si>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</si>
  <si>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</si>
  <si>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</si>
  <si>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</si>
  <si>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</si>
  <si>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</si>
  <si>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</si>
  <si>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</si>
  <si>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</si>
  <si>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</si>
  <si>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</si>
  <si>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</si>
  <si>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</si>
  <si>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</si>
  <si>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</si>
  <si>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</si>
  <si>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</si>
  <si>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</si>
  <si>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</si>
  <si>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</si>
  <si>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</si>
  <si>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</si>
  <si>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</si>
  <si>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</si>
  <si>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</si>
  <si>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</si>
  <si>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</si>
  <si>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</si>
  <si>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</si>
  <si>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</si>
  <si>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</si>
  <si>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</si>
  <si>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</si>
  <si>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</si>
  <si>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</si>
  <si>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</si>
  <si>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</si>
  <si>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</si>
  <si>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</si>
  <si>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</si>
  <si>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</si>
  <si>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</si>
  <si>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</si>
  <si>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</si>
  <si>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</si>
  <si>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</si>
  <si>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</si>
  <si>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</si>
  <si>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</si>
  <si>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</si>
  <si>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</si>
  <si>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</si>
  <si>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</si>
  <si>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</si>
  <si>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</si>
  <si>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</si>
  <si>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</si>
  <si>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</si>
  <si>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</si>
  <si>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</si>
  <si>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</si>
  <si>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</si>
  <si>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</si>
  <si>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</si>
  <si>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</si>
  <si>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</si>
  <si>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</si>
  <si>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</si>
  <si>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</si>
  <si>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</si>
  <si>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</si>
  <si>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</si>
  <si>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</si>
  <si>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</si>
  <si>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</si>
  <si>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</si>
  <si>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</si>
  <si>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</si>
  <si>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</si>
  <si>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</si>
  <si>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</si>
  <si>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</si>
  <si>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</si>
  <si>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</si>
  <si>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</si>
  <si>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</si>
  <si>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</si>
  <si>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</si>
  <si>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</si>
  <si>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</si>
  <si>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</si>
  <si>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</si>
  <si>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</si>
  <si>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</si>
  <si>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</si>
  <si>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</si>
  <si>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</si>
  <si>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</si>
  <si>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</si>
  <si>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</si>
  <si>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</si>
  <si>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</si>
  <si>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</si>
  <si>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</si>
  <si>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</si>
  <si>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</si>
  <si>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</si>
  <si>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</si>
  <si>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</si>
  <si>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</si>
  <si>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</si>
  <si>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</si>
  <si>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</si>
  <si>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</si>
  <si>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</si>
  <si>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</si>
  <si>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</si>
  <si>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</si>
  <si>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</si>
  <si>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</si>
  <si>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</si>
  <si>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</si>
  <si>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</si>
  <si>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</si>
  <si>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</si>
  <si>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</si>
  <si>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</si>
  <si>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</si>
  <si>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</si>
  <si>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</si>
  <si>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</si>
  <si>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</si>
  <si>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</si>
  <si>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</si>
  <si>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</si>
  <si>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</si>
  <si>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</si>
  <si>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</si>
  <si>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</si>
  <si>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</si>
  <si>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</si>
  <si>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</si>
  <si>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</si>
  <si>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</si>
  <si>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</si>
  <si>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</si>
  <si>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</si>
  <si>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</si>
  <si>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</si>
  <si>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</si>
  <si>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</si>
  <si>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</si>
  <si>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</si>
  <si>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</si>
  <si>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</si>
  <si>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</si>
  <si>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</si>
  <si>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</si>
  <si>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</si>
  <si>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</si>
  <si>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</si>
  <si>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</si>
  <si>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</si>
  <si>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</si>
  <si>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</si>
  <si>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</si>
  <si>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</si>
  <si>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</si>
  <si>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</si>
  <si>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</si>
  <si>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</si>
  <si>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</si>
  <si>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</si>
  <si>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</si>
  <si>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</si>
  <si>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</si>
  <si>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</si>
  <si>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</si>
  <si>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</si>
  <si>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</si>
  <si>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</si>
  <si>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</si>
  <si>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</si>
  <si>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</si>
  <si>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</si>
  <si>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</si>
  <si>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</si>
  <si>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</si>
  <si>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</si>
  <si>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</si>
  <si>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</si>
  <si>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</si>
  <si>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</si>
  <si>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</si>
  <si>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</si>
  <si>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</si>
  <si>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</si>
  <si>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</si>
  <si>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</si>
  <si>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</si>
  <si>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</si>
  <si>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</si>
  <si>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</si>
  <si>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</si>
  <si>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</si>
  <si>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</si>
  <si>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</si>
  <si>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</si>
  <si>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</si>
  <si>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</si>
  <si>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</si>
  <si>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</si>
  <si>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</si>
  <si>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</si>
  <si>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</si>
  <si>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</si>
  <si>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</si>
  <si>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</si>
  <si>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</si>
  <si>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</si>
  <si>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</si>
  <si>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</si>
  <si>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</si>
  <si>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</si>
  <si>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</si>
  <si>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</si>
  <si>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</si>
  <si>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</si>
  <si>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</si>
  <si>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</si>
  <si>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</si>
  <si>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</si>
  <si>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</si>
  <si>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</si>
  <si>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</si>
  <si>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</si>
  <si>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</si>
  <si>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</si>
  <si>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</si>
  <si>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</si>
  <si>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</si>
  <si>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</si>
  <si>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</si>
  <si>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</si>
  <si>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</si>
  <si>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</si>
  <si>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</si>
  <si>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</si>
  <si>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</si>
  <si>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</si>
  <si>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</si>
  <si>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</si>
  <si>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</si>
  <si>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</si>
  <si>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</si>
  <si>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</si>
  <si>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</si>
  <si>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</si>
  <si>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</si>
  <si>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</si>
  <si>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</si>
  <si>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</si>
  <si>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</si>
  <si>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</si>
  <si>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</si>
  <si>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</si>
  <si>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</si>
  <si>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</si>
  <si>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</si>
  <si>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</si>
  <si>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</si>
  <si>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</si>
  <si>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</si>
  <si>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</si>
  <si>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</si>
  <si>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</si>
  <si>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</si>
  <si>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</si>
  <si>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</si>
  <si>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</si>
  <si>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</si>
  <si>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</si>
  <si>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</si>
  <si>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</si>
  <si>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</si>
  <si>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</si>
  <si>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</si>
  <si>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</si>
  <si>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</si>
  <si>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</si>
  <si>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</si>
  <si>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</si>
  <si>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</si>
  <si>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</si>
  <si>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</si>
  <si>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</si>
  <si>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</si>
  <si>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</si>
  <si>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</si>
  <si>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</si>
  <si>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</si>
  <si>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</si>
  <si>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</si>
  <si>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</si>
  <si>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</si>
  <si>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</si>
  <si>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</si>
  <si>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</si>
  <si>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</si>
  <si>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</si>
  <si>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</si>
  <si>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</si>
  <si>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</si>
  <si>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</si>
  <si>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</si>
  <si>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</si>
  <si>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</si>
  <si>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</si>
  <si>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</si>
  <si>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</si>
  <si>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</si>
  <si>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</si>
  <si>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</si>
  <si>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</si>
  <si>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</si>
  <si>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</si>
  <si>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</si>
  <si>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</si>
  <si>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</si>
  <si>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</si>
  <si>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</si>
  <si>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</si>
  <si>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</si>
  <si>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</si>
  <si>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</si>
  <si>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</si>
  <si>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</si>
  <si>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</si>
  <si>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</si>
  <si>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</si>
  <si>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</si>
  <si>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</si>
  <si>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</si>
  <si>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</si>
  <si>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</si>
  <si>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</si>
  <si>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</si>
  <si>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</si>
  <si>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</si>
  <si>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</si>
  <si>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</si>
  <si>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</si>
  <si>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</si>
  <si>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</si>
  <si>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</si>
  <si>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</si>
  <si>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</si>
  <si>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</si>
  <si>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</si>
  <si>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</si>
  <si>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</si>
  <si>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</si>
  <si>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</si>
  <si>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</si>
  <si>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</si>
  <si>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</si>
  <si>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</si>
  <si>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</si>
  <si>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</si>
  <si>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</si>
  <si>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</si>
  <si>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</si>
  <si>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</si>
  <si>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</si>
  <si>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</si>
  <si>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</si>
  <si>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</si>
  <si>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</si>
  <si>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</si>
  <si>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</si>
  <si>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</si>
  <si>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</si>
  <si>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</si>
  <si>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</si>
  <si>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</si>
  <si>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</si>
  <si>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</si>
  <si>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</si>
  <si>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</si>
  <si>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</si>
  <si>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</si>
  <si>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</si>
  <si>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</si>
  <si>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</si>
  <si>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</si>
  <si>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</si>
  <si>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</si>
  <si>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</si>
  <si>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</si>
  <si>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</si>
  <si>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</si>
  <si>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</si>
  <si>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</si>
  <si>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</si>
  <si>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</si>
  <si>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</si>
  <si>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</si>
  <si>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</si>
  <si>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</si>
  <si>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</si>
  <si>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</si>
  <si>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</si>
  <si>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</si>
  <si>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</si>
  <si>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</si>
  <si>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</si>
  <si>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</si>
  <si>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</si>
  <si>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</si>
  <si>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</si>
  <si>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</si>
  <si>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</si>
  <si>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</si>
  <si>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</si>
  <si>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</si>
  <si>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</si>
  <si>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</si>
  <si>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</si>
  <si>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</si>
  <si>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</si>
  <si>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</si>
  <si>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</si>
  <si>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</si>
  <si>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</si>
  <si>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</si>
  <si>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</si>
  <si>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</si>
  <si>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</si>
  <si>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</si>
  <si>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</si>
  <si>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</si>
  <si>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</si>
  <si>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</si>
  <si>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</si>
  <si>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</si>
  <si>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</si>
  <si>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</si>
  <si>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</si>
  <si>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</si>
  <si>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</si>
  <si>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</si>
  <si>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</si>
  <si>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</si>
  <si>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</si>
  <si>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</si>
  <si>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</si>
  <si>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</si>
  <si>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</si>
  <si>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</si>
  <si>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</si>
  <si>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</si>
  <si>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</si>
  <si>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</si>
  <si>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</si>
  <si>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</si>
  <si>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</si>
  <si>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</si>
  <si>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</si>
  <si>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</si>
  <si>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</si>
  <si>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</si>
  <si>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</si>
  <si>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</si>
  <si>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</si>
  <si>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</si>
  <si>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</si>
  <si>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</si>
  <si>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</si>
  <si>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</si>
  <si>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</si>
  <si>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</si>
  <si>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</si>
  <si>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</si>
  <si>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</si>
  <si>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</si>
  <si>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</si>
  <si>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</si>
  <si>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</si>
  <si>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</si>
  <si>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</si>
  <si>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</si>
  <si>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</si>
  <si>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</si>
  <si>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</si>
  <si>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</si>
  <si>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</si>
  <si>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</si>
  <si>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</si>
  <si>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</si>
  <si>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</si>
  <si>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</si>
  <si>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</si>
  <si>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</si>
  <si>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</si>
  <si>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</si>
  <si>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</si>
  <si>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</si>
  <si>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</si>
  <si>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</si>
  <si>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</si>
  <si>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</si>
  <si>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</si>
  <si>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</si>
  <si>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</si>
  <si>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</si>
  <si>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</si>
  <si>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</si>
  <si>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</si>
  <si>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</si>
  <si>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</si>
  <si>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</si>
  <si>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</si>
  <si>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</si>
  <si>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</si>
  <si>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</si>
  <si>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</si>
  <si>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</si>
  <si>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</si>
  <si>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</si>
  <si>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</si>
  <si>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</si>
  <si>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</si>
  <si>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</si>
  <si>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</si>
  <si>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</si>
  <si>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</si>
  <si>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</si>
  <si>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</si>
  <si>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</si>
  <si>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</si>
  <si>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</si>
  <si>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</si>
  <si>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</si>
  <si>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</si>
  <si>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</si>
  <si>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</si>
  <si>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</si>
  <si>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</si>
  <si>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</si>
  <si>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</si>
  <si>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</si>
  <si>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</si>
  <si>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</si>
  <si>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</si>
  <si>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</si>
  <si>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</si>
  <si>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</si>
  <si>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</si>
  <si>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</si>
  <si>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</si>
  <si>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</si>
  <si>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</si>
  <si>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</si>
  <si>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</si>
  <si>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</si>
  <si>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</si>
  <si>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</si>
  <si>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</si>
  <si>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</si>
  <si>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</si>
  <si>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</si>
  <si>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</si>
  <si>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</si>
  <si>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</si>
  <si>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</si>
  <si>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</si>
  <si>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</si>
  <si>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</si>
  <si>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</si>
  <si>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</si>
  <si>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</si>
  <si>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</si>
  <si>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</si>
  <si>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</si>
  <si>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</si>
  <si>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</si>
  <si>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</si>
  <si>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</si>
  <si>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</si>
  <si>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</si>
  <si>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</si>
  <si>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</si>
  <si>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</si>
  <si>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</si>
  <si>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</si>
  <si>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</si>
  <si>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</si>
  <si>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</si>
  <si>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</si>
  <si>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</si>
  <si>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</si>
  <si>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</si>
  <si>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</si>
  <si>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</si>
  <si>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</si>
  <si>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</si>
  <si>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</si>
  <si>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</si>
  <si>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</si>
  <si>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</si>
  <si>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</si>
  <si>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</si>
  <si>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</si>
  <si>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</si>
  <si>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</si>
  <si>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</si>
  <si>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</si>
  <si>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</si>
  <si>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</si>
  <si>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</si>
  <si>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</si>
  <si>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</si>
  <si>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</si>
  <si>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</si>
  <si>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</si>
  <si>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</si>
  <si>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</si>
  <si>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</si>
  <si>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</si>
  <si>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</si>
  <si>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</si>
  <si>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</si>
  <si>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</si>
  <si>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</si>
  <si>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</si>
  <si>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</si>
  <si>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</si>
  <si>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</si>
  <si>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</si>
  <si>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</si>
  <si>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</si>
  <si>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</si>
  <si>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</si>
  <si>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</si>
  <si>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</si>
  <si>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</si>
  <si>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</si>
  <si>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</si>
  <si>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</si>
  <si>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</si>
  <si>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</si>
  <si>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</si>
  <si>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</si>
  <si>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</si>
  <si>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</si>
  <si>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</si>
  <si>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</si>
  <si>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</si>
  <si>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</si>
  <si>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</si>
  <si>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</si>
  <si>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</si>
  <si>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</si>
  <si>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</si>
  <si>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</si>
  <si>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</si>
  <si>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</si>
  <si>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</si>
  <si>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</si>
  <si>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</si>
  <si>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</si>
  <si>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</si>
  <si>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</si>
  <si>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</si>
  <si>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</si>
  <si>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</si>
  <si>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</si>
  <si>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</si>
  <si>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</si>
  <si>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</si>
  <si>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</si>
  <si>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</si>
  <si>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</si>
  <si>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</si>
  <si>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</si>
  <si>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</si>
  <si>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</si>
  <si>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</si>
  <si>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</si>
  <si>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</si>
  <si>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</si>
  <si>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</si>
  <si>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</si>
  <si>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</si>
  <si>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</si>
  <si>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</si>
  <si>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</si>
  <si>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</si>
  <si>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</si>
  <si>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</si>
  <si>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</si>
  <si>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</si>
  <si>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</si>
  <si>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</si>
  <si>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</si>
  <si>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</si>
  <si>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</si>
  <si>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</si>
  <si>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</si>
  <si>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</si>
  <si>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</si>
  <si>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</si>
  <si>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</si>
  <si>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</si>
  <si>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</si>
  <si>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</si>
  <si>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</si>
  <si>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</si>
  <si>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</si>
  <si>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</si>
  <si>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</si>
  <si>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</si>
  <si>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</si>
  <si>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</si>
  <si>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</si>
  <si>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</si>
  <si>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</si>
  <si>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</si>
  <si>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</si>
  <si>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</si>
  <si>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</si>
  <si>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</si>
  <si>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</si>
  <si>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</si>
  <si>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</si>
  <si>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</si>
  <si>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</si>
  <si>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</si>
  <si>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</si>
  <si>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</si>
  <si>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</si>
  <si>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</si>
  <si>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</si>
  <si>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</si>
  <si>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</si>
  <si>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</si>
  <si>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</si>
  <si>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</si>
  <si>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</si>
  <si>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</si>
  <si>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</si>
  <si>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</si>
  <si>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</si>
  <si>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</si>
  <si>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</si>
  <si>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</si>
  <si>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</si>
  <si>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</si>
  <si>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</si>
  <si>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</si>
  <si>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</si>
  <si>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</si>
  <si>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</si>
  <si>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</si>
  <si>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</si>
  <si>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</si>
  <si>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</si>
  <si>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</si>
  <si>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</si>
  <si>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</si>
  <si>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</si>
  <si>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</si>
  <si>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</si>
  <si>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</si>
  <si>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</si>
  <si>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</si>
  <si>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</si>
  <si>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</si>
  <si>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</si>
  <si>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</si>
  <si>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</si>
  <si>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</si>
  <si>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</si>
  <si>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</si>
  <si>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</si>
  <si>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</si>
  <si>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</si>
  <si>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</si>
  <si>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</si>
  <si>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</si>
  <si>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</si>
  <si>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</si>
  <si>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</si>
  <si>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</si>
  <si>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</si>
  <si>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</si>
  <si>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</si>
  <si>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</si>
  <si>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</si>
  <si>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</si>
  <si>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</si>
  <si>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</si>
  <si>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</si>
  <si>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</si>
  <si>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</si>
  <si>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</si>
  <si>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</si>
  <si>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</si>
  <si>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</si>
  <si>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</si>
  <si>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</si>
  <si>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</si>
  <si>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</si>
  <si>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</si>
  <si>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</si>
  <si>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</si>
  <si>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</si>
  <si>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</si>
  <si>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</si>
  <si>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</si>
  <si>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</si>
  <si>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</si>
  <si>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</si>
  <si>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</si>
  <si>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</si>
  <si>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</si>
  <si>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</si>
  <si>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</si>
  <si>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</si>
  <si>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</si>
  <si>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</si>
  <si>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</si>
  <si>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</si>
  <si>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</si>
  <si>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</si>
  <si>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</si>
  <si>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</si>
  <si>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</si>
  <si>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</si>
  <si>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</si>
  <si>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</si>
  <si>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</si>
  <si>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</si>
  <si>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</si>
  <si>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</si>
  <si>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</si>
  <si>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</si>
  <si>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</si>
  <si>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</si>
  <si>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</si>
  <si>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</si>
  <si>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</si>
  <si>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</si>
  <si>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</si>
  <si>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</si>
  <si>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</si>
  <si>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</si>
  <si>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</si>
  <si>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</si>
  <si>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</si>
  <si>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</si>
  <si>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</si>
  <si>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</si>
  <si>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</si>
  <si>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</si>
  <si>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</si>
  <si>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</si>
  <si>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</si>
  <si>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</si>
  <si>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</si>
  <si>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</si>
  <si>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</si>
  <si>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</si>
  <si>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</si>
  <si>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</si>
  <si>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</si>
  <si>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</si>
  <si>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</si>
  <si>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</si>
  <si>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</si>
  <si>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</si>
  <si>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</si>
  <si>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</si>
  <si>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</si>
  <si>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</si>
  <si>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</si>
  <si>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</si>
  <si>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</si>
  <si>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</si>
  <si>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</si>
  <si>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</si>
  <si>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</si>
  <si>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</si>
  <si>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</si>
  <si>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</si>
  <si>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</si>
  <si>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</si>
  <si>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</si>
  <si>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</si>
  <si>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</si>
  <si>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</si>
  <si>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</si>
  <si>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</si>
  <si>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</si>
  <si>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</si>
  <si>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</si>
  <si>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</si>
  <si>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</si>
  <si>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</si>
  <si>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</si>
  <si>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</si>
  <si>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</si>
  <si>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</si>
  <si>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</si>
  <si>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</si>
  <si>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</si>
  <si>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</si>
  <si>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</si>
  <si>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</si>
  <si>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</si>
  <si>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</si>
  <si>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</si>
  <si>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</si>
  <si>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</si>
  <si>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</si>
  <si>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</si>
  <si>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</si>
  <si>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</si>
  <si>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</si>
  <si>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</si>
  <si>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</si>
  <si>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</si>
  <si>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</si>
  <si>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</si>
  <si>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</si>
  <si>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</si>
  <si>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</si>
  <si>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</si>
  <si>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</si>
  <si>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</si>
  <si>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</si>
  <si>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</si>
  <si>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</si>
  <si>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</si>
  <si>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</si>
  <si>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</si>
  <si>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</si>
  <si>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</si>
  <si>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</si>
  <si>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</si>
  <si>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</si>
  <si>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</si>
  <si>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</si>
  <si>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</si>
  <si>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</si>
  <si>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</si>
  <si>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</si>
  <si>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</si>
  <si>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</si>
  <si>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</si>
  <si>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</si>
  <si>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</si>
  <si>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</si>
  <si>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</si>
  <si>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</si>
  <si>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</si>
  <si>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</si>
  <si>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</si>
  <si>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</si>
  <si>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</si>
  <si>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</si>
  <si>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</si>
  <si>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</si>
  <si>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</si>
  <si>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</si>
  <si>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</si>
  <si>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</si>
  <si>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</si>
  <si>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</si>
  <si>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</si>
  <si>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</si>
  <si>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</si>
  <si>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</si>
  <si>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</si>
  <si>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</si>
  <si>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</si>
  <si>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</si>
  <si>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</si>
  <si>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</si>
  <si>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</si>
  <si>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</si>
  <si>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</si>
  <si>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</si>
  <si>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</si>
  <si>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</si>
  <si>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</si>
  <si>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</si>
  <si>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</si>
  <si>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</si>
  <si>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</si>
  <si>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</si>
  <si>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</si>
  <si>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</si>
  <si>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</si>
  <si>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</si>
  <si>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</si>
  <si>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</si>
  <si>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</si>
  <si>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</si>
  <si>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</si>
  <si>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</si>
  <si>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</si>
  <si>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</si>
  <si>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</si>
  <si>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</si>
  <si>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</si>
  <si>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</si>
  <si>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</si>
  <si>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</si>
  <si>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</si>
  <si>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</si>
  <si>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</si>
  <si>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</si>
  <si>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</si>
  <si>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</si>
  <si>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</si>
  <si>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</si>
  <si>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</si>
  <si>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</si>
  <si>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</si>
  <si>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</si>
  <si>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</si>
  <si>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</si>
  <si>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</si>
  <si>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</si>
  <si>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</si>
  <si>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</si>
  <si>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</si>
  <si>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</si>
  <si>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</si>
  <si>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</si>
  <si>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</si>
  <si>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</si>
  <si>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</si>
  <si>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</si>
  <si>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</si>
  <si>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</si>
  <si>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</si>
  <si>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</si>
  <si>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</si>
  <si>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</si>
  <si>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</si>
  <si>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</si>
  <si>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</si>
  <si>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</si>
  <si>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</si>
  <si>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</si>
  <si>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</si>
  <si>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</si>
  <si>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</si>
  <si>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</si>
  <si>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</si>
  <si>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</si>
  <si>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</si>
  <si>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</si>
  <si>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</si>
  <si>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</si>
  <si>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</si>
  <si>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</si>
  <si>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</si>
  <si>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</si>
  <si>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</si>
  <si>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</si>
  <si>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</si>
  <si>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</si>
  <si>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</si>
  <si>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</si>
  <si>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</si>
  <si>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</si>
  <si>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</si>
  <si>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</si>
  <si>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</si>
  <si>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</si>
  <si>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</si>
  <si>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</si>
  <si>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</si>
  <si>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</si>
  <si>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</si>
  <si>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</si>
  <si>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</si>
  <si>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</si>
  <si>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</si>
  <si>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</si>
  <si>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</si>
  <si>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</si>
  <si>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</si>
  <si>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</si>
  <si>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</si>
  <si>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</si>
  <si>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</si>
  <si>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</si>
  <si>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</si>
  <si>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</si>
  <si>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</si>
  <si>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</si>
  <si>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</si>
  <si>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</si>
  <si>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</si>
  <si>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</si>
  <si>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</si>
  <si>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</si>
  <si>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</si>
  <si>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</si>
  <si>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</si>
  <si>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</si>
  <si>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</si>
  <si>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</si>
  <si>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</si>
  <si>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</si>
  <si>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</si>
  <si>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</si>
  <si>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</si>
  <si>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</si>
  <si>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</si>
  <si>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</si>
  <si>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</si>
  <si>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</si>
  <si>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</si>
  <si>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</si>
  <si>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</si>
  <si>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</si>
  <si>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</si>
  <si>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</si>
  <si>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</si>
  <si>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</si>
  <si>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</si>
  <si>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</si>
  <si>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</si>
  <si>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</si>
  <si>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</si>
  <si>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</si>
  <si>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</si>
  <si>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</si>
  <si>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</si>
  <si>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</si>
  <si>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</si>
  <si>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</si>
  <si>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</si>
  <si>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</si>
  <si>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</si>
  <si>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</si>
  <si>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</si>
  <si>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</si>
  <si>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</si>
  <si>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</si>
  <si>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</si>
  <si>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</si>
  <si>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</si>
  <si>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</si>
  <si>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</si>
  <si>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</si>
  <si>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</si>
  <si>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</si>
  <si>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</si>
  <si>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</si>
  <si>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</si>
  <si>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</si>
  <si>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</si>
  <si>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</si>
  <si>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</si>
  <si>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</si>
  <si>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</si>
  <si>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</si>
  <si>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</si>
  <si>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</si>
  <si>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</si>
  <si>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</si>
  <si>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</si>
  <si>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</si>
  <si>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</si>
  <si>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</si>
  <si>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</si>
  <si>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</si>
  <si>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</si>
  <si>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</si>
  <si>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</si>
  <si>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</si>
  <si>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</si>
  <si>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</si>
  <si>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</si>
  <si>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</si>
  <si>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</si>
  <si>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</si>
  <si>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</si>
  <si>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</si>
  <si>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</si>
  <si>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</si>
  <si>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</si>
  <si>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</si>
  <si>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</si>
  <si>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</si>
  <si>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</si>
  <si>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</si>
  <si>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</si>
  <si>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</si>
  <si>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</si>
  <si>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</si>
  <si>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</si>
  <si>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</si>
  <si>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</si>
  <si>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</si>
  <si>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</si>
  <si>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</si>
  <si>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</si>
  <si>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</si>
  <si>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</si>
  <si>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</si>
  <si>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</si>
  <si>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</si>
  <si>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</si>
  <si>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</si>
  <si>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</si>
  <si>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</si>
  <si>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</si>
  <si>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</si>
  <si>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</si>
  <si>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</si>
  <si>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</si>
  <si>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</si>
  <si>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</si>
  <si>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</si>
  <si>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</si>
  <si>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</si>
  <si>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</si>
  <si>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</si>
  <si>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</si>
  <si>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</si>
  <si>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</si>
  <si>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</si>
  <si>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</si>
  <si>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</si>
  <si>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</si>
  <si>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</si>
  <si>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</si>
  <si>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</si>
  <si>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</si>
  <si>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</si>
  <si>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</si>
  <si>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</si>
  <si>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</si>
  <si>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</si>
  <si>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</si>
  <si>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</si>
  <si>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</si>
  <si>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</si>
  <si>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</si>
  <si>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</si>
  <si>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</si>
  <si>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</si>
  <si>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</si>
  <si>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</si>
  <si>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</si>
  <si>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</si>
  <si>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</si>
  <si>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</si>
  <si>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</si>
  <si>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</si>
  <si>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</si>
  <si>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</si>
  <si>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</si>
  <si>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</si>
  <si>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</si>
  <si>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</si>
  <si>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</si>
  <si>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</si>
  <si>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</si>
  <si>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</si>
  <si>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</si>
  <si>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</si>
  <si>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</si>
  <si>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</si>
  <si>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</si>
  <si>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</si>
  <si>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</si>
  <si>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</si>
  <si>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</si>
  <si>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</si>
  <si>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</si>
  <si>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</si>
  <si>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</si>
  <si>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</si>
  <si>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</si>
  <si>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</si>
  <si>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</si>
  <si>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</si>
  <si>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</si>
  <si>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</si>
  <si>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</si>
  <si>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</si>
  <si>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</si>
  <si>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</si>
  <si>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</si>
  <si>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</si>
  <si>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</si>
  <si>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</si>
  <si>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</si>
  <si>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</si>
  <si>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</si>
  <si>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</si>
  <si>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</si>
  <si>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</si>
  <si>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</si>
  <si>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</si>
  <si>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</si>
  <si>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</si>
  <si>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</si>
  <si>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</si>
  <si>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</si>
  <si>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</si>
  <si>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</si>
  <si>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</si>
  <si>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</si>
  <si>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</si>
  <si>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</si>
  <si>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</si>
  <si>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</si>
  <si>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</si>
  <si>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</si>
  <si>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</si>
  <si>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</si>
  <si>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</si>
  <si>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</si>
  <si>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</si>
  <si>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</si>
  <si>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</si>
  <si>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</si>
  <si>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</si>
  <si>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</si>
  <si>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</si>
  <si>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</si>
  <si>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</si>
  <si>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</si>
  <si>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</si>
  <si>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</si>
  <si>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</si>
  <si>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</si>
  <si>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</si>
  <si>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</si>
  <si>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</si>
  <si>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</si>
  <si>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</si>
  <si>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</si>
  <si>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</si>
  <si>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</si>
  <si>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</si>
  <si>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</si>
  <si>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</si>
  <si>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</si>
  <si>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</si>
  <si>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</si>
  <si>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</si>
  <si>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</si>
  <si>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</si>
  <si>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</si>
  <si>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</si>
  <si>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</si>
  <si>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</si>
  <si>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</si>
  <si>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</si>
  <si>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</si>
  <si>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</si>
  <si>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</si>
  <si>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</si>
  <si>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</si>
  <si>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</si>
  <si>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</si>
  <si>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</si>
  <si>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</si>
  <si>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</si>
  <si>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</si>
  <si>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</si>
  <si>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</si>
  <si>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</si>
  <si>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</si>
  <si>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</si>
  <si>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</si>
  <si>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</si>
  <si>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</si>
  <si>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</si>
  <si>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</si>
  <si>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</si>
  <si>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</si>
  <si>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</si>
  <si>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</si>
  <si>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</si>
  <si>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</si>
  <si>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</si>
  <si>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</si>
  <si>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</si>
  <si>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</si>
  <si>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</si>
  <si>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</si>
  <si>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</si>
  <si>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</si>
  <si>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</si>
  <si>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</si>
  <si>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</si>
  <si>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</si>
  <si>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</si>
  <si>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</si>
  <si>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</si>
  <si>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</si>
  <si>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</si>
  <si>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</si>
  <si>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</si>
  <si>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</si>
  <si>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</si>
  <si>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</si>
  <si>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</si>
  <si>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</si>
  <si>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</si>
  <si>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</si>
  <si>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</si>
  <si>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</si>
  <si>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</si>
  <si>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</si>
  <si>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</si>
  <si>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</si>
  <si>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</si>
  <si>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</si>
  <si>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</si>
  <si>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</si>
  <si>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</si>
  <si>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</si>
  <si>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</si>
  <si>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</si>
  <si>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</si>
  <si>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</si>
  <si>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</si>
  <si>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</si>
  <si>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</si>
  <si>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</si>
  <si>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</si>
  <si>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</si>
  <si>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</si>
  <si>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</si>
  <si>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</si>
  <si>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</si>
  <si>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</si>
  <si>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</si>
  <si>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</si>
  <si>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</si>
  <si>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</si>
  <si>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</si>
  <si>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</si>
  <si>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</si>
  <si>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</si>
  <si>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</si>
  <si>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</si>
  <si>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</si>
  <si>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</si>
  <si>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</si>
  <si>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</si>
  <si>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</si>
  <si>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</si>
  <si>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</si>
  <si>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</si>
  <si>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</si>
  <si>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</si>
  <si>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</si>
  <si>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</si>
  <si>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</si>
  <si>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</si>
  <si>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</si>
  <si>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</si>
  <si>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</si>
  <si>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</si>
  <si>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</si>
  <si>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</si>
  <si>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</si>
  <si>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</si>
  <si>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</si>
  <si>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</si>
  <si>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</si>
  <si>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</si>
  <si>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</si>
  <si>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</si>
  <si>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</si>
  <si>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</si>
  <si>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</si>
  <si>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</si>
  <si>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</si>
  <si>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</si>
  <si>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</si>
  <si>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</si>
  <si>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</si>
  <si>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</si>
  <si>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</si>
  <si>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</si>
  <si>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</si>
  <si>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</si>
  <si>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</si>
  <si>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</si>
  <si>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</si>
  <si>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</si>
  <si>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</si>
  <si>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</si>
  <si>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</si>
  <si>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</si>
  <si>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</si>
  <si>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</si>
  <si>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</si>
  <si>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</si>
  <si>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</si>
  <si>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</si>
  <si>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</si>
  <si>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</si>
  <si>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</si>
  <si>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</si>
  <si>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</si>
  <si>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</si>
  <si>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</si>
  <si>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</si>
  <si>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</si>
  <si>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</si>
  <si>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</si>
  <si>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</si>
  <si>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</si>
  <si>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</si>
  <si>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</si>
  <si>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</si>
  <si>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</si>
  <si>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</si>
  <si>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</si>
  <si>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</si>
  <si>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</si>
  <si>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</si>
  <si>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</si>
  <si>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</si>
  <si>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</si>
  <si>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</si>
  <si>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</si>
  <si>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</si>
  <si>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</si>
  <si>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</si>
  <si>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</si>
  <si>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</si>
  <si>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</si>
  <si>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</si>
  <si>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</si>
  <si>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</si>
  <si>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</si>
  <si>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</si>
  <si>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</si>
  <si>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</si>
  <si>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</si>
  <si>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</si>
  <si>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</si>
  <si>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</si>
  <si>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</si>
  <si>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</si>
  <si>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</si>
  <si>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</si>
  <si>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</si>
  <si>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</si>
  <si>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</si>
  <si>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</si>
  <si>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</si>
  <si>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</si>
  <si>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</si>
  <si>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</si>
  <si>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</si>
  <si>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</si>
  <si>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</si>
  <si>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</si>
  <si>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</si>
  <si>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</si>
  <si>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</si>
  <si>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</si>
  <si>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</si>
  <si>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</si>
  <si>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</si>
  <si>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</si>
  <si>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</si>
  <si>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</si>
  <si>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</si>
  <si>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</si>
  <si>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</si>
  <si>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</si>
  <si>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</si>
  <si>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</si>
  <si>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</si>
  <si>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</si>
  <si>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</si>
  <si>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</si>
  <si>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</si>
  <si>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</si>
  <si>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</si>
  <si>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</si>
  <si>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</si>
  <si>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</si>
  <si>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</si>
  <si>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</si>
  <si>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</si>
  <si>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</si>
  <si>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</si>
  <si>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</si>
  <si>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</si>
  <si>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</si>
  <si>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</si>
  <si>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</si>
  <si>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</si>
  <si>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</si>
  <si>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</si>
  <si>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</si>
  <si>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</si>
  <si>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</si>
  <si>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</si>
  <si>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</si>
  <si>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</si>
  <si>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</si>
  <si>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</si>
  <si>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</si>
  <si>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</si>
  <si>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</si>
  <si>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</si>
  <si>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</si>
  <si>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</si>
  <si>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</si>
  <si>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</si>
  <si>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</si>
  <si>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</si>
  <si>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</si>
  <si>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</si>
  <si>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</si>
  <si>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</si>
  <si>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</si>
  <si>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</si>
  <si>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</si>
  <si>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</si>
  <si>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</si>
  <si>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</si>
  <si>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</si>
  <si>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</si>
  <si>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</si>
  <si>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</si>
  <si>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</si>
  <si>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</si>
  <si>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</si>
  <si>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</si>
  <si>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</si>
  <si>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</si>
  <si>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</si>
  <si>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</si>
  <si>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</si>
  <si>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</si>
  <si>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</si>
  <si>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</si>
  <si>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</si>
  <si>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</si>
  <si>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</si>
  <si>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</si>
  <si>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</si>
  <si>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</si>
  <si>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</si>
  <si>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</si>
  <si>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</si>
  <si>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</si>
  <si>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</si>
  <si>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</si>
  <si>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</si>
  <si>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</si>
  <si>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</si>
  <si>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</si>
  <si>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</si>
  <si>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</si>
  <si>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</si>
  <si>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</si>
  <si>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</si>
  <si>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</si>
  <si>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</si>
  <si>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</si>
  <si>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</si>
  <si>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</si>
  <si>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</si>
  <si>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</si>
  <si>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</si>
  <si>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</si>
  <si>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</si>
  <si>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</si>
  <si>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</si>
  <si>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</si>
  <si>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</si>
  <si>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</si>
  <si>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</si>
  <si>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</si>
  <si>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</si>
  <si>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</si>
  <si>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</si>
  <si>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</si>
  <si>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</si>
  <si>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</si>
  <si>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</si>
  <si>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</si>
  <si>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</si>
  <si>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</si>
  <si>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</si>
  <si>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</si>
  <si>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</si>
  <si>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</si>
  <si>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</si>
  <si>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</si>
  <si>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</si>
  <si>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</si>
  <si>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</si>
  <si>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</si>
  <si>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</si>
  <si>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</si>
  <si>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</si>
  <si>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</si>
  <si>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</si>
  <si>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</si>
  <si>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</si>
  <si>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</si>
  <si>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</si>
  <si>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</si>
  <si>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</si>
  <si>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</si>
  <si>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</si>
  <si>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</si>
  <si>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</si>
  <si>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</si>
  <si>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</si>
  <si>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</si>
  <si>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</si>
  <si>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</si>
  <si>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</si>
  <si>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</si>
  <si>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</si>
  <si>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</si>
  <si>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</si>
  <si>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</si>
  <si>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</si>
  <si>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</si>
  <si>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</si>
  <si>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</si>
  <si>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</si>
  <si>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</si>
  <si>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</si>
  <si>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</si>
  <si>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</si>
  <si>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</si>
  <si>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</si>
  <si>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</si>
  <si>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</si>
  <si>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</si>
  <si>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</si>
  <si>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</si>
  <si>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</si>
  <si>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</si>
  <si>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</si>
  <si>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</si>
  <si>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</si>
  <si>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</si>
  <si>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</si>
  <si>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</si>
  <si>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</si>
  <si>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</si>
  <si>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</si>
  <si>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</si>
  <si>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</si>
  <si>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</si>
  <si>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</si>
  <si>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</si>
  <si>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</si>
  <si>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</si>
  <si>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</si>
  <si>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</si>
  <si>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</si>
  <si>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</si>
  <si>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</si>
  <si>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</si>
  <si>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</si>
  <si>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</si>
  <si>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</si>
  <si>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</si>
  <si>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</si>
  <si>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</si>
  <si>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</si>
  <si>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</si>
  <si>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</si>
  <si>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</si>
  <si>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</si>
  <si>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</si>
  <si>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</si>
  <si>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</si>
  <si>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</si>
  <si>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</si>
  <si>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</si>
  <si>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</si>
  <si>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</si>
  <si>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</si>
  <si>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</si>
  <si>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</si>
  <si>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</si>
  <si>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</si>
  <si>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</si>
  <si>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</si>
  <si>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</si>
  <si>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</si>
  <si>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</si>
  <si>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</si>
  <si>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</si>
  <si>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</si>
  <si>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</si>
  <si>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</si>
  <si>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</si>
  <si>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</si>
  <si>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</si>
  <si>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</si>
  <si>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</si>
  <si>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</si>
  <si>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</si>
  <si>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</si>
  <si>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</si>
  <si>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</si>
  <si>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</si>
  <si>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</si>
  <si>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</si>
  <si>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</si>
  <si>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</si>
  <si>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</si>
  <si>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</si>
  <si>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</si>
  <si>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</si>
  <si>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</si>
  <si>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</si>
  <si>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</si>
  <si>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</si>
  <si>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</si>
  <si>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</si>
  <si>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</si>
  <si>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</si>
  <si>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</si>
  <si>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</si>
  <si>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</si>
  <si>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</si>
  <si>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</si>
  <si>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</si>
  <si>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</si>
  <si>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</si>
  <si>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</si>
  <si>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</si>
  <si>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</si>
  <si>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</si>
  <si>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</si>
  <si>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</si>
  <si>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</si>
  <si>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</si>
  <si>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</si>
  <si>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</si>
  <si>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</si>
  <si>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</si>
  <si>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</si>
  <si>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</si>
  <si>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</si>
  <si>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</si>
  <si>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</si>
  <si>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</si>
  <si>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</si>
  <si>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</si>
  <si>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</si>
  <si>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</si>
  <si>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</si>
  <si>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</si>
  <si>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</si>
  <si>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</si>
  <si>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</si>
  <si>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</si>
  <si>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</si>
  <si>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</si>
  <si>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</si>
  <si>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</si>
  <si>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</si>
  <si>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</si>
  <si>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</si>
  <si>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</si>
  <si>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</si>
  <si>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</si>
  <si>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</si>
  <si>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</si>
  <si>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</si>
  <si>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</si>
  <si>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</si>
  <si>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</si>
  <si>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</si>
  <si>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</si>
  <si>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</si>
  <si>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</si>
  <si>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</si>
  <si>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</si>
  <si>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</si>
  <si>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</si>
  <si>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</si>
  <si>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</si>
  <si>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</si>
  <si>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</si>
  <si>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</si>
  <si>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</si>
  <si>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</si>
  <si>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</si>
  <si>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</si>
  <si>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</si>
  <si>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</si>
  <si>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</si>
  <si>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</si>
  <si>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</si>
  <si>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</si>
  <si>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</si>
  <si>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</si>
  <si>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</si>
  <si>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</si>
  <si>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</si>
  <si>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</si>
  <si>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</si>
  <si>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</si>
  <si>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</si>
  <si>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</si>
  <si>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</si>
  <si>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</si>
  <si>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</si>
  <si>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</si>
  <si>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</si>
  <si>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</si>
  <si>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</si>
  <si>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</si>
  <si>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</si>
  <si>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</si>
  <si>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</si>
  <si>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</si>
  <si>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</si>
  <si>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</si>
  <si>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</si>
  <si>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</si>
  <si>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</si>
  <si>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</si>
  <si>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</si>
  <si>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</si>
  <si>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</si>
  <si>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</si>
  <si>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</si>
  <si>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</si>
  <si>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</si>
  <si>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</si>
  <si>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</si>
  <si>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</si>
  <si>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</si>
  <si>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</si>
  <si>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</si>
  <si>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</si>
  <si>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</si>
  <si>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</si>
  <si>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</si>
  <si>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</si>
  <si>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</si>
  <si>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</si>
  <si>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</si>
  <si>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</si>
  <si>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</si>
  <si>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</si>
  <si>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</si>
  <si>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</si>
  <si>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</si>
  <si>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</si>
  <si>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</si>
  <si>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</si>
  <si>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</si>
  <si>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</si>
  <si>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</si>
  <si>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</si>
  <si>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</si>
  <si>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</si>
  <si>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</si>
  <si>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</si>
  <si>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</si>
  <si>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</si>
  <si>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</si>
  <si>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</si>
  <si>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</si>
  <si>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</si>
  <si>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</si>
  <si>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</si>
  <si>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</si>
  <si>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</si>
  <si>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</si>
  <si>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</si>
  <si>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</si>
  <si>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</si>
  <si>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</si>
  <si>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</si>
  <si>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</si>
  <si>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</si>
  <si>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</si>
  <si>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</si>
  <si>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</si>
  <si>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</si>
  <si>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</si>
  <si>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</si>
  <si>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</si>
  <si>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</si>
  <si>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</si>
  <si>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</si>
  <si>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</si>
  <si>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</si>
  <si>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</si>
  <si>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</si>
  <si>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</si>
  <si>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</si>
  <si>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</si>
  <si>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</si>
  <si>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</si>
  <si>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</si>
  <si>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</si>
  <si>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</si>
  <si>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</si>
  <si>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</si>
  <si>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</si>
  <si>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</si>
  <si>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</si>
  <si>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</si>
  <si>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</si>
  <si>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</si>
  <si>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</si>
  <si>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</si>
  <si>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</si>
  <si>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</si>
  <si>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</si>
  <si>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</si>
  <si>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</si>
  <si>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</si>
  <si>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</si>
  <si>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</si>
  <si>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</si>
  <si>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</si>
  <si>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</si>
  <si>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</si>
  <si>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</si>
  <si>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</si>
  <si>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</si>
  <si>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</si>
  <si>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</si>
  <si>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</si>
  <si>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</si>
  <si>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</si>
  <si>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</si>
  <si>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</si>
  <si>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</si>
  <si>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</si>
  <si>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</si>
  <si>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</si>
  <si>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</si>
  <si>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</si>
  <si>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</si>
  <si>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</si>
  <si>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</si>
  <si>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</si>
  <si>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</si>
  <si>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</si>
  <si>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</si>
  <si>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</si>
  <si>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</si>
  <si>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</si>
  <si>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</si>
  <si>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</si>
  <si>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</si>
  <si>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</si>
  <si>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</si>
  <si>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</si>
  <si>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</si>
  <si>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</si>
  <si>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</si>
  <si>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</si>
  <si>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</si>
  <si>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</si>
  <si>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</si>
  <si>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</si>
  <si>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</si>
  <si>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</si>
  <si>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</si>
  <si>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</si>
  <si>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</si>
  <si>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</si>
  <si>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</si>
  <si>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</si>
  <si>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</si>
  <si>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</si>
  <si>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</si>
  <si>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</si>
  <si>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</si>
  <si>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</si>
  <si>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</si>
  <si>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</si>
  <si>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</si>
  <si>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</si>
  <si>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</si>
  <si>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</si>
  <si>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</si>
  <si>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</si>
  <si>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</si>
  <si>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</si>
  <si>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</si>
  <si>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</si>
  <si>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</si>
  <si>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</si>
  <si>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</si>
  <si>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</si>
  <si>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</si>
  <si>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</si>
  <si>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</si>
  <si>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</si>
  <si>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</si>
  <si>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</si>
  <si>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</si>
  <si>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</si>
  <si>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</si>
  <si>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</si>
  <si>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</si>
  <si>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</si>
  <si>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</si>
  <si>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</si>
  <si>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</si>
  <si>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</si>
  <si>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</si>
  <si>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</si>
  <si>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</si>
  <si>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</si>
  <si>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</si>
  <si>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</si>
  <si>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</si>
  <si>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</si>
  <si>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</si>
  <si>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</si>
  <si>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</si>
  <si>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</si>
  <si>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</si>
  <si>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</si>
  <si>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</si>
  <si>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</si>
  <si>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</si>
  <si>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</si>
  <si>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</si>
  <si>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</si>
  <si>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</si>
  <si>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</si>
  <si>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</si>
  <si>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</si>
  <si>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</si>
  <si>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</si>
  <si>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</si>
  <si>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</si>
  <si>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</si>
  <si>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</si>
  <si>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</si>
  <si>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</si>
  <si>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</si>
  <si>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</si>
  <si>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</si>
  <si>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</si>
  <si>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</si>
  <si>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</si>
  <si>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</si>
  <si>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</si>
  <si>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</si>
  <si>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</si>
  <si>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</si>
  <si>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</si>
  <si>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</si>
  <si>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</si>
  <si>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</si>
  <si>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</si>
  <si>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</si>
  <si>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</si>
  <si>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</si>
  <si>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</si>
  <si>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</si>
  <si>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</si>
  <si>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</si>
  <si>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</si>
  <si>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</si>
  <si>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</si>
  <si>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</si>
  <si>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</si>
  <si>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</si>
  <si>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</si>
  <si>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</si>
  <si>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</si>
  <si>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</si>
  <si>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</si>
  <si>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</si>
  <si>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</si>
  <si>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</si>
  <si>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</si>
  <si>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</si>
  <si>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</si>
  <si>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</si>
  <si>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</si>
  <si>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</si>
  <si>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</si>
  <si>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</si>
  <si>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</si>
  <si>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</si>
  <si>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</si>
  <si>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</si>
  <si>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</si>
  <si>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</si>
  <si>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</si>
  <si>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</si>
  <si>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</si>
  <si>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</si>
  <si>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</si>
  <si>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</si>
  <si>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</si>
  <si>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</si>
  <si>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</si>
  <si>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</si>
  <si>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</si>
  <si>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</si>
  <si>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</si>
  <si>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</si>
  <si>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</si>
  <si>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</si>
  <si>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</si>
  <si>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</si>
  <si>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</si>
  <si>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</si>
  <si>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</si>
  <si>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</si>
  <si>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</si>
  <si>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</si>
  <si>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</si>
  <si>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</si>
  <si>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</si>
  <si>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</si>
  <si>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</si>
  <si>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</si>
  <si>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</si>
  <si>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</si>
  <si>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</si>
  <si>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</si>
  <si>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</si>
  <si>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</si>
  <si>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</si>
  <si>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</si>
  <si>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</si>
  <si>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</si>
  <si>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</si>
  <si>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</si>
  <si>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</si>
  <si>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</si>
  <si>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</si>
  <si>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</si>
  <si>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</si>
  <si>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</si>
  <si>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</si>
  <si>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</si>
  <si>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</si>
  <si>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</si>
  <si>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</si>
  <si>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</si>
  <si>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</si>
  <si>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</si>
  <si>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</si>
  <si>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</si>
  <si>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</si>
  <si>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</si>
  <si>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</si>
  <si>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</si>
  <si>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</si>
  <si>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</si>
  <si>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</si>
  <si>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</si>
  <si>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</si>
  <si>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</si>
  <si>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</si>
  <si>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</si>
  <si>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</si>
  <si>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</si>
  <si>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</si>
  <si>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</si>
  <si>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</si>
  <si>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</si>
  <si>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</si>
  <si>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</si>
  <si>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</si>
  <si>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</si>
  <si>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</si>
  <si>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</si>
  <si>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</si>
  <si>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</si>
  <si>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</si>
  <si>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</si>
  <si>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</si>
  <si>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</si>
  <si>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</si>
  <si>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</si>
  <si>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</si>
  <si>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</si>
  <si>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</si>
  <si>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</si>
  <si>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</si>
  <si>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</si>
  <si>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</si>
  <si>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</si>
  <si>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</si>
  <si>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</si>
  <si>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</si>
  <si>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</si>
  <si>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</si>
  <si>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</si>
  <si>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</si>
  <si>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</si>
  <si>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</si>
  <si>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</si>
  <si>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</si>
  <si>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</si>
  <si>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</si>
  <si>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</si>
  <si>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</si>
  <si>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</si>
  <si>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</si>
  <si>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</si>
  <si>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</si>
  <si>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</si>
  <si>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</si>
  <si>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</si>
  <si>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</si>
  <si>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</si>
  <si>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</si>
  <si>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</si>
  <si>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</si>
  <si>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</si>
  <si>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</si>
  <si>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</si>
  <si>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</si>
  <si>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</si>
  <si>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</si>
  <si>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</si>
  <si>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</si>
  <si>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</si>
  <si>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</si>
  <si>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</si>
  <si>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</si>
  <si>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</si>
  <si>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</si>
  <si>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</si>
  <si>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</si>
  <si>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</si>
  <si>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</si>
  <si>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</si>
  <si>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</si>
  <si>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</si>
  <si>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</si>
  <si>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</si>
  <si>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</si>
  <si>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</si>
  <si>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</si>
  <si>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</si>
  <si>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</si>
  <si>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</si>
  <si>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</si>
  <si>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</si>
  <si>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</si>
  <si>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</si>
  <si>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</si>
  <si>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</si>
  <si>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</si>
  <si>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</si>
  <si>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</si>
  <si>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</si>
  <si>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</si>
  <si>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</si>
  <si>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</si>
  <si>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</si>
  <si>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</si>
  <si>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</si>
  <si>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</si>
  <si>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</si>
  <si>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</si>
  <si>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</si>
  <si>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</si>
  <si>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</si>
  <si>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</si>
  <si>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</si>
  <si>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</si>
  <si>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</si>
  <si>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</si>
  <si>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</si>
  <si>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</si>
  <si>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</si>
  <si>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</si>
  <si>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</si>
  <si>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</si>
  <si>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</si>
  <si>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</si>
  <si>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</si>
  <si>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</si>
  <si>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</si>
  <si>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</si>
  <si>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</si>
  <si>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</si>
  <si>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</si>
  <si>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</si>
  <si>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</si>
  <si>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</si>
  <si>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</si>
  <si>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</si>
  <si>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</si>
  <si>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</si>
  <si>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</si>
  <si>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</si>
  <si>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</si>
  <si>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</si>
  <si>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</si>
  <si>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</si>
  <si>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</si>
  <si>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</si>
  <si>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</si>
  <si>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</si>
  <si>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</si>
  <si>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</si>
  <si>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</si>
  <si>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</si>
  <si>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</si>
  <si>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</si>
  <si>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</si>
  <si>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</si>
  <si>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</si>
  <si>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</si>
  <si>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</si>
  <si>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</si>
  <si>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</si>
  <si>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</si>
  <si>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</si>
  <si>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</si>
  <si>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</si>
  <si>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</si>
  <si>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</si>
  <si>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</si>
  <si>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</si>
  <si>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</si>
  <si>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</si>
  <si>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</si>
  <si>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</si>
  <si>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</si>
  <si>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</si>
  <si>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</si>
  <si>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</si>
  <si>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</si>
  <si>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</si>
  <si>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</si>
  <si>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</si>
  <si>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</si>
  <si>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</si>
  <si>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</si>
  <si>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</si>
  <si>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</si>
  <si>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</si>
  <si>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</si>
  <si>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</si>
  <si>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</si>
  <si>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</si>
  <si>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</si>
  <si>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</si>
  <si>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</si>
  <si>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</si>
  <si>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</si>
  <si>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</si>
  <si>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</si>
  <si>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</si>
  <si>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</si>
  <si>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</si>
  <si>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</si>
  <si>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</si>
  <si>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</si>
  <si>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</si>
  <si>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</si>
  <si>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</si>
  <si>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</si>
  <si>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</si>
  <si>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</si>
  <si>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</si>
  <si>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</si>
  <si>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</si>
  <si>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</si>
  <si>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</si>
  <si>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</si>
  <si>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</si>
  <si>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</si>
  <si>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</si>
  <si>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</si>
  <si>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</si>
  <si>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</si>
  <si>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</si>
  <si>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</si>
  <si>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</si>
  <si>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</si>
  <si>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</si>
  <si>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</si>
  <si>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</si>
  <si>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</si>
  <si>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</si>
  <si>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</si>
  <si>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</si>
  <si>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</si>
  <si>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</si>
  <si>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</si>
  <si>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</si>
  <si>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</si>
  <si>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</si>
  <si>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</si>
  <si>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</si>
  <si>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</si>
  <si>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</si>
  <si>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</si>
  <si>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</si>
  <si>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</si>
  <si>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</si>
  <si>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</si>
  <si>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</si>
  <si>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</si>
  <si>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</si>
  <si>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</si>
  <si>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</si>
  <si>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</si>
  <si>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</si>
  <si>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</si>
  <si>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</si>
  <si>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</si>
  <si>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</si>
  <si>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</si>
  <si>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</si>
  <si>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</si>
  <si>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</si>
  <si>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</si>
  <si>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</si>
  <si>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</si>
  <si>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</si>
  <si>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</si>
  <si>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</si>
  <si>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</si>
  <si>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</si>
  <si>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</si>
  <si>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</si>
  <si>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</si>
  <si>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</si>
  <si>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</si>
  <si>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</si>
  <si>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</si>
  <si>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</si>
  <si>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</si>
  <si>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</si>
  <si>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</si>
  <si>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</si>
  <si>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</si>
  <si>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</si>
  <si>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</si>
  <si>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</si>
  <si>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</si>
  <si>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</si>
  <si>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</si>
  <si>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</si>
  <si>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</si>
  <si>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</si>
  <si>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</si>
  <si>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</si>
  <si>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</si>
  <si>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</si>
  <si>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</si>
  <si>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</si>
  <si>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</si>
  <si>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</si>
  <si>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</si>
  <si>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</si>
  <si>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</si>
  <si>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</si>
  <si>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</si>
  <si>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</si>
  <si>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</si>
  <si>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</si>
  <si>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</si>
  <si>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</si>
  <si>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</si>
  <si>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</si>
  <si>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</si>
  <si>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</si>
  <si>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</si>
  <si>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</si>
  <si>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</si>
  <si>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</si>
  <si>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</si>
  <si>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</si>
  <si>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</si>
  <si>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</si>
  <si>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</si>
  <si>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</si>
  <si>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</si>
  <si>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</si>
  <si>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</si>
  <si>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</si>
  <si>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</si>
  <si>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</si>
  <si>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</si>
  <si>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</si>
  <si>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</si>
  <si>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</si>
  <si>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</si>
  <si>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</si>
  <si>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</si>
  <si>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</si>
  <si>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</si>
  <si>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</si>
  <si>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</si>
  <si>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</si>
  <si>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</si>
  <si>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</si>
  <si>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</si>
  <si>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</si>
  <si>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</si>
  <si>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</si>
  <si>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</si>
  <si>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</si>
  <si>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</si>
  <si>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</si>
  <si>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</si>
  <si>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</si>
  <si>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</si>
  <si>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</si>
  <si>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</si>
  <si>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</si>
  <si>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</si>
  <si>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</si>
  <si>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</si>
  <si>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</si>
  <si>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</si>
  <si>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</si>
  <si>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</si>
  <si>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</si>
  <si>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</si>
  <si>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</si>
  <si>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</si>
  <si>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</si>
  <si>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</si>
  <si>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</si>
  <si>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</si>
  <si>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</si>
  <si>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</si>
  <si>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</si>
  <si>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</si>
  <si>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</si>
  <si>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</si>
  <si>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</si>
  <si>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</si>
  <si>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</si>
  <si>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</si>
  <si>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</si>
  <si>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</si>
  <si>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</si>
  <si>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</si>
  <si>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</si>
  <si>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</si>
  <si>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</si>
  <si>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</si>
  <si>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</si>
  <si>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</si>
  <si>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</si>
  <si>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</si>
  <si>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</si>
  <si>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</si>
  <si>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</si>
  <si>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</si>
  <si>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</si>
  <si>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</si>
  <si>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</si>
  <si>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</si>
  <si>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</si>
  <si>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</si>
  <si>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</si>
  <si>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</si>
  <si>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</si>
  <si>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</si>
  <si>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</si>
  <si>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</si>
  <si>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</si>
  <si>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</si>
  <si>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</si>
  <si>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</si>
  <si>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</si>
  <si>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</si>
  <si>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</si>
  <si>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</si>
  <si>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</si>
  <si>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</si>
  <si>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</si>
  <si>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</si>
  <si>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</si>
  <si>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</si>
  <si>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</si>
  <si>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</si>
  <si>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</si>
  <si>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</si>
  <si>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</si>
  <si>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</si>
  <si>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</si>
  <si>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</si>
  <si>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</si>
  <si>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</si>
  <si>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</si>
  <si>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</si>
  <si>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</si>
  <si>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</si>
  <si>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</si>
  <si>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</si>
  <si>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</si>
  <si>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</si>
  <si>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</si>
  <si>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</si>
  <si>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</si>
  <si>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</si>
  <si>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</si>
  <si>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</si>
  <si>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</si>
  <si>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</si>
  <si>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</si>
  <si>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</si>
  <si>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</si>
  <si>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</si>
  <si>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</si>
  <si>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</si>
  <si>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</si>
  <si>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</si>
  <si>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</si>
  <si>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</si>
  <si>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</si>
  <si>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</si>
  <si>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</si>
  <si>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</si>
  <si>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</si>
  <si>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</si>
  <si>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</si>
  <si>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</si>
  <si>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</si>
  <si>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</si>
  <si>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</si>
  <si>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</si>
  <si>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</si>
  <si>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</si>
  <si>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</si>
  <si>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</si>
  <si>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</si>
  <si>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</si>
  <si>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</si>
  <si>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</si>
  <si>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</si>
  <si>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</si>
  <si>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</si>
  <si>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</si>
  <si>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</si>
  <si>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</si>
  <si>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</si>
  <si>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</si>
  <si>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</si>
  <si>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</si>
  <si>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</si>
  <si>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</si>
  <si>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</si>
  <si>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</si>
  <si>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</si>
  <si>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</si>
  <si>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</si>
  <si>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</si>
  <si>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</si>
  <si>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</si>
  <si>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</si>
  <si>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</si>
  <si>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</si>
  <si>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</si>
  <si>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</si>
  <si>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</si>
  <si>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</si>
  <si>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</si>
  <si>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</si>
  <si>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</si>
  <si>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</si>
  <si>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</si>
  <si>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</si>
  <si>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</si>
  <si>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</si>
  <si>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</si>
  <si>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</si>
  <si>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</si>
  <si>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</si>
  <si>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</si>
  <si>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</si>
  <si>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</si>
  <si>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</si>
  <si>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</si>
  <si>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</si>
  <si>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</si>
  <si>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</si>
  <si>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</si>
  <si>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</si>
  <si>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</si>
  <si>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</si>
  <si>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</si>
  <si>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</si>
  <si>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</si>
  <si>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</si>
  <si>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</si>
  <si>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</si>
  <si>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</si>
  <si>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</si>
  <si>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</si>
  <si>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</si>
  <si>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</si>
  <si>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</si>
  <si>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</si>
  <si>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</si>
  <si>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</si>
  <si>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</si>
  <si>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</si>
  <si>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</si>
  <si>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</si>
  <si>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</si>
  <si>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</si>
  <si>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</si>
  <si>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</si>
  <si>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</si>
  <si>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</si>
  <si>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</si>
  <si>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</si>
  <si>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</si>
  <si>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</si>
  <si>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</si>
  <si>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</si>
  <si>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</si>
  <si>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</si>
  <si>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</si>
  <si>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</si>
  <si>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</si>
  <si>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</si>
  <si>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</si>
  <si>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</si>
  <si>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</si>
  <si>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</si>
  <si>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</si>
  <si>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</si>
  <si>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</si>
  <si>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</si>
  <si>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</si>
  <si>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</si>
  <si>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</si>
  <si>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</si>
  <si>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</si>
  <si>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</si>
  <si>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</si>
  <si>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</si>
  <si>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</si>
  <si>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</si>
  <si>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</si>
  <si>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</si>
  <si>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</si>
  <si>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</si>
  <si>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</si>
  <si>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</si>
  <si>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</si>
  <si>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</si>
  <si>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</si>
  <si>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</si>
  <si>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</si>
  <si>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</si>
  <si>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</si>
  <si>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</si>
  <si>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</si>
  <si>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</si>
  <si>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</si>
  <si>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</si>
  <si>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</si>
  <si>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</si>
  <si>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</si>
  <si>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</si>
  <si>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</si>
  <si>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</si>
  <si>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</si>
  <si>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</si>
  <si>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</si>
  <si>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</si>
  <si>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</si>
  <si>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</si>
  <si>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</si>
  <si>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</si>
  <si>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</si>
  <si>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</si>
  <si>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</si>
  <si>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</si>
  <si>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</si>
  <si>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</si>
  <si>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</si>
  <si>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</si>
  <si>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</si>
  <si>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</si>
  <si>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</si>
  <si>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</si>
  <si>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</si>
  <si>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</si>
  <si>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</si>
  <si>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</si>
  <si>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</si>
  <si>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</si>
  <si>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</si>
  <si>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</si>
  <si>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</si>
  <si>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</si>
  <si>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</si>
  <si>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</si>
  <si>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</si>
  <si>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</si>
  <si>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</si>
  <si>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</si>
  <si>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</si>
  <si>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</si>
  <si>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</si>
  <si>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</si>
  <si>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</si>
  <si>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</si>
  <si>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</si>
  <si>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</si>
  <si>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</si>
  <si>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</si>
  <si>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</si>
  <si>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</si>
  <si>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</si>
  <si>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</si>
  <si>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</si>
  <si>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</si>
  <si>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</si>
  <si>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</si>
  <si>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</si>
  <si>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</si>
  <si>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</si>
  <si>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</si>
  <si>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</si>
  <si>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</si>
  <si>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</si>
  <si>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</si>
  <si>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</si>
  <si>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</si>
  <si>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</si>
  <si>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</si>
  <si>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</si>
  <si>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</si>
  <si>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</si>
  <si>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</si>
  <si>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</si>
  <si>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</si>
  <si>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</si>
  <si>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</si>
  <si>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</si>
  <si>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</si>
  <si>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</si>
  <si>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</si>
  <si>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</si>
  <si>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</si>
  <si>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</si>
  <si>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</si>
  <si>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</si>
  <si>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</si>
  <si>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</si>
  <si>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</si>
  <si>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</si>
  <si>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</si>
  <si>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</si>
  <si>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</si>
  <si>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</si>
  <si>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</si>
  <si>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</si>
  <si>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</si>
  <si>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</si>
  <si>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</si>
  <si>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</si>
  <si>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</si>
  <si>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</si>
  <si>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</si>
  <si>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</si>
  <si>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</si>
  <si>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</si>
  <si>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</si>
  <si>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</si>
  <si>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</si>
  <si>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</si>
  <si>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</si>
  <si>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</si>
  <si>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</si>
  <si>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</si>
  <si>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</si>
  <si>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</si>
  <si>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</si>
  <si>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</si>
  <si>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</si>
  <si>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</si>
  <si>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</si>
  <si>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</si>
  <si>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</si>
  <si>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</si>
  <si>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</si>
  <si>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</si>
  <si>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</si>
  <si>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</si>
  <si>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</si>
  <si>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</si>
  <si>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</si>
  <si>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</si>
  <si>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</si>
  <si>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</si>
  <si>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</si>
  <si>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</si>
  <si>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</si>
  <si>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</si>
  <si>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</si>
  <si>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</si>
  <si>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</si>
  <si>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</si>
  <si>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</si>
  <si>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</si>
  <si>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</si>
  <si>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</si>
  <si>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</si>
  <si>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</si>
  <si>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</si>
  <si>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</si>
  <si>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</si>
  <si>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</si>
  <si>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</si>
  <si>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</si>
  <si>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</si>
  <si>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</si>
  <si>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</si>
  <si>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</si>
  <si>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</si>
  <si>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</si>
  <si>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</si>
  <si>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</si>
  <si>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</si>
  <si>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</si>
  <si>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</si>
  <si>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</si>
  <si>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</si>
  <si>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</si>
  <si>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</si>
  <si>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</si>
  <si>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</si>
  <si>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</si>
  <si>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</si>
  <si>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</si>
  <si>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</si>
  <si>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</si>
  <si>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</si>
  <si>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</si>
  <si>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</si>
  <si>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</si>
  <si>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</si>
  <si>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</si>
  <si>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</si>
  <si>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</si>
  <si>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</si>
  <si>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</si>
  <si>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</si>
  <si>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</si>
  <si>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</si>
  <si>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</si>
  <si>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</si>
  <si>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</si>
  <si>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</si>
  <si>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</si>
  <si>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</si>
  <si>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</si>
  <si>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</si>
  <si>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</si>
  <si>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</si>
  <si>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</si>
  <si>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</si>
  <si>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</si>
  <si>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</si>
  <si>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</si>
  <si>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</si>
  <si>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</si>
  <si>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</si>
  <si>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</si>
  <si>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</si>
  <si>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</si>
  <si>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</si>
  <si>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</si>
  <si>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</si>
  <si>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</si>
  <si>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</si>
  <si>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</si>
  <si>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</si>
  <si>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</si>
  <si>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</si>
  <si>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</si>
  <si>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</si>
  <si>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</si>
  <si>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</si>
  <si>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</si>
  <si>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</si>
  <si>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</si>
  <si>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</si>
  <si>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</si>
  <si>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</si>
  <si>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</si>
  <si>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</si>
  <si>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</si>
  <si>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</si>
  <si>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</si>
  <si>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</si>
  <si>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</si>
  <si>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</si>
  <si>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</si>
  <si>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</si>
  <si>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</si>
  <si>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</si>
  <si>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</si>
  <si>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</si>
  <si>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</si>
  <si>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</si>
  <si>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</si>
  <si>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</si>
  <si>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</si>
  <si>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</si>
  <si>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</si>
  <si>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</si>
  <si>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</si>
  <si>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</si>
  <si>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</si>
  <si>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</si>
  <si>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</si>
  <si>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</si>
  <si>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</si>
  <si>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</si>
  <si>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</si>
  <si>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</si>
  <si>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</si>
  <si>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</si>
  <si>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</si>
  <si>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</si>
  <si>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</si>
  <si>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</si>
  <si>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</si>
  <si>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</si>
  <si>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</si>
  <si>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</si>
  <si>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</si>
  <si>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</si>
  <si>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</si>
  <si>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</si>
  <si>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</si>
  <si>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</si>
  <si>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</si>
  <si>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</si>
  <si>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</si>
  <si>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</si>
  <si>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</si>
  <si>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</si>
  <si>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</si>
  <si>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</si>
  <si>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</si>
  <si>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</si>
  <si>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</si>
  <si>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</si>
  <si>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</si>
  <si>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</si>
  <si>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</si>
  <si>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</si>
  <si>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</si>
  <si>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</si>
  <si>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</si>
  <si>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</si>
  <si>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</si>
  <si>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</si>
  <si>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</si>
  <si>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</si>
  <si>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</si>
  <si>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</si>
  <si>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</si>
  <si>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</si>
  <si>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</si>
  <si>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</si>
  <si>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</si>
  <si>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</si>
  <si>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</si>
  <si>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</si>
  <si>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</si>
  <si>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</si>
  <si>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</si>
  <si>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</si>
  <si>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</si>
  <si>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</si>
  <si>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</si>
  <si>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</si>
  <si>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</si>
  <si>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</si>
  <si>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</si>
  <si>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</si>
  <si>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</si>
  <si>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</si>
  <si>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</si>
  <si>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</si>
  <si>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</si>
  <si>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</si>
  <si>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</si>
  <si>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</si>
  <si>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</si>
  <si>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</si>
  <si>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</si>
  <si>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</si>
  <si>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</si>
  <si>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</si>
  <si>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</si>
  <si>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</si>
  <si>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</si>
  <si>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</si>
  <si>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</si>
  <si>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</si>
  <si>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</si>
  <si>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</si>
  <si>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</si>
  <si>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</si>
  <si>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</si>
  <si>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</si>
  <si>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</si>
  <si>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</si>
  <si>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</si>
  <si>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</si>
  <si>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</si>
  <si>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</si>
  <si>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</si>
  <si>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</si>
  <si>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</si>
  <si>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</si>
  <si>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</si>
  <si>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</si>
  <si>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</si>
  <si>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</si>
  <si>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</si>
  <si>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</si>
  <si>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</si>
  <si>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</si>
  <si>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</si>
  <si>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</si>
  <si>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</si>
  <si>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</si>
  <si>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</si>
  <si>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</si>
  <si>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</si>
  <si>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</si>
  <si>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</si>
  <si>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</si>
  <si>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</si>
  <si>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</si>
  <si>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</si>
  <si>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</si>
  <si>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</si>
  <si>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</si>
  <si>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</si>
  <si>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</si>
  <si>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</si>
  <si>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</si>
  <si>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</si>
  <si>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</si>
  <si>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</si>
  <si>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</si>
  <si>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</si>
  <si>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</si>
  <si>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</si>
  <si>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</si>
  <si>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</si>
  <si>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</si>
  <si>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</si>
  <si>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</si>
  <si>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</si>
  <si>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</si>
  <si>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</si>
  <si>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</si>
  <si>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</si>
  <si>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</si>
  <si>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</si>
  <si>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</si>
  <si>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</si>
  <si>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</si>
  <si>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</si>
  <si>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</si>
  <si>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</si>
  <si>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</si>
  <si>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</si>
  <si>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</si>
  <si>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</si>
  <si>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</si>
  <si>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</si>
  <si>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</si>
  <si>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</si>
  <si>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</si>
  <si>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</si>
  <si>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</si>
  <si>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</si>
  <si>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</si>
  <si>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</si>
  <si>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</si>
  <si>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</si>
  <si>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</si>
  <si>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</si>
  <si>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</si>
  <si>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</si>
  <si>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</si>
  <si>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</si>
  <si>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</si>
  <si>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</si>
  <si>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</si>
  <si>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</si>
  <si>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</si>
  <si>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</si>
  <si>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</si>
  <si>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</si>
  <si>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</si>
  <si>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</si>
  <si>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</si>
  <si>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</si>
  <si>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</si>
  <si>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</si>
  <si>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</si>
  <si>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</si>
  <si>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</si>
  <si>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</si>
  <si>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</si>
  <si>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</si>
  <si>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</si>
  <si>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</si>
  <si>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</si>
  <si>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</si>
  <si>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</si>
  <si>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</si>
  <si>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</si>
  <si>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</si>
  <si>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</si>
  <si>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</si>
  <si>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</si>
  <si>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</si>
  <si>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</si>
  <si>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</si>
  <si>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</si>
  <si>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</si>
  <si>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</si>
  <si>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</si>
  <si>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</si>
  <si>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</si>
  <si>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</si>
  <si>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</si>
  <si>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</si>
  <si>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</si>
  <si>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</si>
  <si>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</si>
  <si>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</si>
  <si>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</si>
  <si>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</si>
  <si>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</si>
  <si>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</si>
  <si>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</si>
  <si>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</si>
  <si>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</si>
  <si>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</si>
  <si>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</si>
  <si>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</si>
  <si>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</si>
  <si>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</si>
  <si>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</si>
  <si>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</si>
  <si>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</si>
  <si>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</si>
  <si>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</si>
  <si>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</si>
  <si>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</si>
  <si>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</si>
  <si>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</si>
  <si>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</si>
  <si>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</si>
  <si>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</si>
  <si>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</si>
  <si>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</si>
  <si>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</si>
  <si>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</si>
  <si>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</si>
  <si>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</si>
  <si>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</si>
  <si>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</si>
  <si>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</si>
  <si>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</si>
  <si>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</si>
  <si>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</si>
  <si>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</si>
  <si>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</si>
  <si>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</si>
  <si>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</si>
  <si>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</si>
  <si>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</si>
  <si>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</si>
  <si>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</si>
  <si>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</si>
  <si>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</si>
  <si>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</si>
  <si>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</si>
  <si>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</si>
  <si>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</si>
  <si>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</si>
  <si>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</si>
  <si>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</si>
  <si>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</si>
  <si>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</si>
  <si>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</si>
  <si>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</si>
  <si>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</si>
  <si>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</si>
  <si>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</si>
  <si>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</si>
  <si>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</si>
  <si>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</si>
  <si>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</si>
  <si>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</si>
  <si>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</si>
  <si>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</si>
  <si>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</si>
  <si>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</si>
  <si>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</si>
  <si>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</si>
  <si>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</si>
  <si>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</si>
  <si>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</si>
  <si>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</si>
  <si>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</si>
  <si>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</si>
  <si>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</si>
  <si>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</si>
  <si>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</si>
  <si>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</si>
  <si>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</si>
  <si>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</si>
  <si>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</si>
  <si>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</si>
  <si>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</si>
  <si>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</si>
  <si>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</si>
  <si>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</si>
  <si>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</si>
  <si>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</si>
  <si>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</si>
  <si>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</si>
  <si>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</si>
  <si>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</si>
  <si>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</si>
  <si>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</si>
  <si>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</si>
  <si>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</si>
  <si>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</si>
  <si>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</si>
  <si>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</si>
  <si>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</si>
  <si>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</si>
  <si>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</si>
  <si>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</si>
  <si>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</si>
  <si>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</si>
  <si>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</si>
  <si>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</si>
  <si>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</si>
  <si>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</si>
  <si>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</si>
  <si>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</si>
  <si>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</si>
  <si>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</si>
  <si>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</si>
  <si>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</si>
  <si>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</si>
  <si>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</si>
  <si>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</si>
  <si>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</si>
  <si>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</si>
  <si>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</si>
  <si>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</si>
  <si>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</si>
  <si>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</si>
  <si>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</si>
  <si>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</si>
  <si>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</si>
  <si>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</si>
  <si>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</si>
  <si>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</si>
  <si>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</si>
  <si>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</si>
  <si>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</si>
  <si>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</si>
  <si>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</si>
  <si>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</si>
  <si>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</si>
  <si>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</si>
  <si>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</si>
  <si>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</si>
  <si>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</si>
  <si>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</si>
  <si>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</si>
  <si>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</si>
  <si>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</si>
  <si>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</si>
  <si>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</si>
  <si>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</si>
  <si>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</si>
  <si>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</si>
  <si>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</si>
  <si>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</si>
  <si>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</si>
  <si>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</si>
  <si>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</si>
  <si>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</si>
  <si>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</si>
  <si>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</si>
  <si>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</si>
  <si>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</si>
  <si>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</si>
  <si>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</si>
  <si>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</si>
  <si>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</si>
  <si>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</si>
  <si>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</si>
  <si>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</si>
  <si>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</si>
  <si>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</si>
  <si>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</si>
  <si>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</si>
  <si>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</si>
  <si>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</si>
  <si>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</si>
  <si>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</si>
  <si>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</si>
  <si>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</si>
  <si>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</si>
  <si>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</si>
  <si>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</si>
  <si>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</si>
  <si>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</si>
  <si>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</si>
  <si>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</si>
  <si>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</si>
  <si>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</si>
  <si>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</si>
  <si>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</si>
  <si>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</si>
  <si>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</si>
  <si>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</si>
  <si>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</si>
  <si>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</si>
  <si>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</si>
  <si>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</si>
  <si>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</si>
  <si>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</si>
  <si>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</si>
  <si>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</si>
  <si>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</si>
  <si>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</si>
  <si>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</si>
  <si>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</si>
  <si>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</si>
  <si>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</si>
  <si>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</si>
  <si>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</si>
  <si>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</si>
  <si>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</si>
  <si>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</si>
  <si>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</si>
  <si>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</si>
  <si>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</si>
  <si>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</si>
  <si>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</si>
  <si>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</si>
  <si>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</si>
  <si>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</si>
  <si>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</si>
  <si>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</si>
  <si>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</si>
  <si>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</si>
  <si>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</si>
  <si>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</si>
  <si>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</si>
  <si>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</si>
  <si>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</si>
  <si>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</si>
  <si>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</si>
  <si>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</si>
  <si>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</si>
  <si>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</si>
  <si>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</si>
  <si>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</si>
  <si>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</si>
  <si>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</si>
  <si>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</si>
  <si>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</si>
  <si>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</si>
  <si>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</si>
  <si>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</si>
  <si>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</si>
  <si>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</si>
  <si>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</si>
  <si>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</si>
  <si>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</si>
  <si>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</si>
  <si>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</si>
  <si>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</si>
  <si>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</si>
  <si>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</si>
  <si>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</si>
  <si>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</si>
  <si>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</si>
  <si>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</si>
  <si>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</si>
  <si>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</si>
  <si>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</si>
  <si>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</si>
  <si>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</si>
  <si>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</si>
  <si>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</si>
  <si>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</si>
  <si>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</si>
  <si>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</si>
  <si>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</si>
  <si>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</si>
  <si>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</si>
  <si>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</si>
  <si>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</si>
  <si>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</si>
  <si>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</si>
  <si>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</si>
  <si>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</si>
  <si>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</si>
  <si>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</si>
  <si>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</si>
  <si>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</si>
  <si>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</si>
  <si>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</si>
  <si>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</si>
  <si>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</si>
  <si>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</si>
  <si>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</si>
  <si>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</si>
  <si>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</si>
  <si>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</si>
  <si>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</si>
  <si>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</si>
  <si>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</si>
  <si>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</si>
  <si>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</si>
  <si>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</si>
  <si>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</si>
  <si>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</si>
  <si>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</si>
  <si>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</si>
  <si>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</si>
  <si>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</si>
  <si>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</si>
  <si>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</si>
  <si>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</si>
  <si>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</si>
  <si>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</si>
  <si>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</si>
  <si>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</si>
  <si>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</si>
  <si>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</si>
  <si>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</si>
  <si>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</si>
  <si>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</si>
  <si>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</si>
  <si>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</si>
  <si>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</si>
  <si>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</si>
  <si>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</si>
  <si>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</si>
  <si>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</si>
  <si>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</si>
  <si>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</si>
  <si>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</si>
  <si>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</si>
  <si>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</si>
  <si>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</si>
  <si>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</si>
  <si>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</si>
  <si>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</si>
  <si>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</si>
  <si>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</si>
  <si>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</si>
  <si>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</si>
  <si>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</si>
  <si>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</si>
  <si>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</si>
  <si>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</si>
  <si>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</si>
  <si>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</si>
  <si>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</si>
  <si>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</si>
  <si>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</si>
  <si>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</si>
  <si>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</si>
  <si>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</si>
  <si>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</si>
  <si>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</si>
  <si>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</si>
  <si>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</si>
  <si>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</si>
  <si>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</si>
  <si>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</si>
  <si>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</si>
  <si>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</si>
  <si>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</si>
  <si>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</si>
  <si>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</si>
  <si>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</si>
  <si>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</si>
  <si>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</si>
  <si>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</si>
  <si>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</si>
  <si>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</si>
  <si>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</si>
  <si>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</si>
  <si>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</si>
  <si>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</si>
  <si>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</si>
  <si>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</si>
  <si>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</si>
  <si>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</si>
  <si>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</si>
  <si>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</si>
  <si>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</si>
  <si>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</si>
  <si>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</si>
  <si>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</si>
  <si>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</si>
  <si>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</si>
  <si>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</si>
  <si>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</si>
  <si>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</si>
  <si>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</si>
  <si>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</si>
  <si>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</si>
  <si>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</si>
  <si>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</si>
  <si>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</si>
  <si>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</si>
  <si>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</si>
  <si>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</si>
  <si>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</si>
  <si>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</si>
  <si>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</si>
  <si>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</si>
  <si>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</si>
  <si>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</si>
  <si>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</si>
  <si>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</si>
  <si>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</si>
  <si>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</si>
  <si>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</si>
  <si>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</si>
  <si>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</si>
  <si>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</si>
  <si>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</si>
  <si>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</si>
  <si>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</si>
  <si>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</si>
  <si>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</si>
  <si>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</si>
  <si>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</si>
  <si>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</si>
  <si>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</si>
  <si>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</si>
  <si>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</si>
  <si>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</si>
  <si>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</si>
  <si>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</si>
  <si>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</si>
  <si>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</si>
  <si>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</si>
  <si>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</si>
  <si>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</si>
  <si>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</si>
  <si>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</si>
  <si>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</si>
  <si>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</si>
  <si>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</si>
  <si>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</si>
  <si>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</si>
  <si>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</si>
  <si>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</si>
  <si>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</si>
  <si>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</si>
  <si>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</si>
  <si>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</si>
  <si>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</si>
  <si>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</si>
  <si>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</si>
  <si>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</si>
  <si>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</si>
  <si>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</si>
  <si>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</si>
  <si>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</si>
  <si>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</si>
  <si>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</si>
  <si>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</si>
  <si>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</si>
  <si>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</si>
  <si>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</si>
  <si>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</si>
  <si>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</si>
  <si>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</si>
  <si>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</si>
  <si>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</si>
  <si>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</si>
  <si>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</si>
  <si>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</si>
  <si>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</si>
  <si>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</si>
  <si>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</si>
  <si>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</si>
  <si>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</si>
  <si>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</si>
  <si>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</si>
  <si>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</si>
  <si>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</si>
  <si>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</si>
  <si>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</si>
  <si>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</si>
  <si>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</si>
  <si>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</si>
  <si>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</si>
  <si>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</si>
  <si>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</si>
  <si>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</si>
  <si>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</si>
  <si>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</si>
  <si>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</si>
  <si>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</si>
  <si>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</si>
  <si>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</si>
  <si>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</si>
  <si>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</si>
  <si>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</si>
  <si>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</si>
  <si>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</si>
  <si>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</si>
  <si>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</si>
  <si>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</si>
  <si>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</si>
  <si>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</si>
  <si>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</si>
  <si>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</si>
  <si>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</si>
  <si>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</si>
  <si>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</si>
  <si>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</si>
  <si>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</si>
  <si>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</si>
  <si>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</si>
  <si>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</si>
  <si>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</si>
  <si>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</si>
  <si>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</si>
  <si>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</si>
  <si>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</si>
  <si>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</si>
  <si>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</si>
  <si>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</si>
  <si>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</si>
  <si>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</si>
  <si>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</si>
  <si>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</si>
  <si>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</si>
  <si>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</si>
  <si>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</si>
  <si>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</si>
  <si>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</si>
  <si>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</si>
  <si>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</si>
  <si>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</si>
  <si>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</si>
  <si>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</si>
  <si>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</si>
  <si>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</si>
  <si>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</si>
  <si>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</si>
  <si>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</si>
  <si>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</si>
  <si>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</si>
  <si>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</si>
  <si>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</si>
  <si>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</si>
  <si>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</si>
  <si>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</si>
  <si>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</si>
  <si>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</si>
  <si>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</si>
  <si>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</si>
  <si>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</si>
  <si>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</si>
  <si>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</si>
  <si>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</si>
  <si>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</si>
  <si>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</si>
  <si>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</si>
  <si>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</si>
  <si>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</si>
  <si>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</si>
  <si>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</si>
  <si>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</si>
  <si>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</si>
  <si>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</si>
  <si>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</si>
  <si>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</si>
  <si>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</si>
  <si>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</si>
  <si>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</si>
  <si>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</si>
  <si>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</si>
  <si>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</si>
  <si>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</si>
  <si>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</si>
  <si>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</si>
  <si>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</si>
  <si>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</si>
  <si>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</si>
  <si>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</si>
  <si>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</si>
  <si>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</si>
  <si>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</si>
  <si>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</si>
  <si>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</si>
  <si>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</si>
  <si>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</si>
  <si>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</si>
  <si>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</si>
  <si>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</si>
  <si>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</si>
  <si>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</si>
  <si>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</si>
  <si>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</si>
  <si>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</si>
  <si>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</si>
  <si>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</si>
  <si>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</si>
  <si>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</si>
  <si>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</si>
  <si>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</si>
  <si>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</si>
  <si>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</si>
  <si>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</si>
  <si>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</si>
  <si>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</si>
  <si>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</si>
  <si>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</si>
  <si>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</si>
  <si>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</si>
  <si>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</si>
  <si>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</si>
  <si>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</si>
  <si>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</si>
  <si>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</si>
  <si>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</si>
  <si>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</si>
  <si>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</si>
  <si>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</si>
  <si>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</si>
  <si>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</si>
  <si>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</si>
  <si>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</si>
  <si>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</si>
  <si>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</si>
  <si>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</si>
  <si>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</si>
  <si>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</si>
  <si>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</si>
  <si>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</si>
  <si>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</si>
  <si>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</si>
  <si>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</si>
  <si>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</si>
  <si>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</si>
  <si>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</si>
  <si>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</si>
  <si>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</si>
  <si>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</si>
  <si>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</si>
  <si>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</si>
  <si>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</si>
  <si>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</si>
  <si>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</si>
  <si>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</si>
  <si>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</si>
  <si>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</si>
  <si>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</si>
  <si>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</si>
  <si>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</si>
  <si>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</si>
  <si>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</si>
  <si>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</si>
  <si>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</si>
  <si>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</si>
  <si>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</si>
  <si>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</si>
  <si>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</si>
  <si>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</si>
  <si>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</si>
  <si>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</si>
  <si>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</si>
  <si>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</si>
  <si>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</si>
  <si>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</si>
  <si>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</si>
  <si>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</si>
  <si>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</si>
  <si>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</si>
  <si>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</si>
  <si>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</si>
  <si>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</si>
  <si>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</si>
  <si>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</si>
  <si>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</si>
  <si>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</si>
  <si>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</si>
  <si>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</si>
  <si>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</si>
  <si>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</si>
  <si>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</si>
  <si>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</si>
  <si>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</si>
  <si>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</si>
  <si>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</si>
  <si>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</si>
  <si>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</si>
  <si>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</si>
  <si>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</si>
  <si>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</si>
  <si>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</si>
  <si>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</si>
  <si>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</si>
  <si>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</si>
  <si>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</si>
  <si>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</si>
  <si>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</si>
  <si>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</si>
  <si>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</si>
  <si>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</si>
  <si>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</si>
  <si>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</si>
  <si>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</si>
  <si>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</si>
  <si>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</si>
  <si>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</si>
  <si>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</si>
  <si>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</si>
  <si>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</si>
  <si>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</si>
  <si>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</si>
  <si>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</si>
  <si>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</si>
  <si>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</si>
  <si>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</si>
  <si>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</si>
  <si>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</si>
  <si>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</si>
  <si>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</si>
  <si>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</si>
  <si>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</si>
  <si>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</si>
  <si>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</si>
  <si>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</si>
  <si>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</si>
  <si>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</si>
  <si>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</si>
  <si>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</si>
  <si>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</si>
  <si>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</si>
  <si>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</si>
  <si>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</si>
  <si>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</si>
  <si>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</si>
  <si>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</si>
  <si>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</si>
  <si>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</si>
  <si>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</si>
  <si>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</si>
  <si>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</si>
  <si>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</si>
  <si>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</si>
  <si>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</si>
  <si>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</si>
  <si>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</si>
  <si>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</si>
  <si>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</si>
  <si>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</si>
  <si>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</si>
  <si>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</si>
  <si>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</si>
  <si>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</si>
  <si>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</si>
  <si>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</si>
  <si>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</si>
  <si>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</si>
  <si>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</si>
  <si>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</si>
  <si>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</si>
  <si>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</si>
  <si>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</si>
  <si>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</si>
  <si>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</si>
  <si>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</si>
  <si>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</si>
  <si>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</si>
  <si>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</si>
  <si>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</si>
  <si>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</si>
  <si>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</si>
  <si>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</si>
  <si>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</si>
  <si>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</si>
  <si>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</si>
  <si>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</si>
  <si>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</si>
  <si>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</si>
  <si>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</si>
  <si>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</si>
  <si>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</si>
  <si>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</si>
  <si>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</si>
  <si>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</si>
  <si>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</si>
  <si>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</si>
  <si>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</si>
  <si>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</si>
  <si>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</si>
  <si>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</si>
  <si>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</si>
  <si>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</si>
  <si>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</si>
  <si>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</si>
  <si>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</si>
  <si>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</si>
  <si>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</si>
  <si>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</si>
  <si>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</si>
  <si>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</si>
  <si>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</si>
  <si>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</si>
  <si>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</si>
  <si>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</si>
  <si>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</si>
  <si>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</si>
  <si>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</si>
  <si>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</si>
  <si>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</si>
  <si>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</si>
  <si>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</si>
  <si>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</si>
  <si>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</si>
  <si>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</si>
  <si>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</si>
  <si>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</si>
  <si>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</si>
  <si>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</si>
  <si>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</si>
  <si>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</si>
  <si>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</si>
  <si>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</si>
  <si>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</si>
  <si>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</si>
  <si>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</si>
  <si>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</si>
  <si>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</si>
  <si>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</si>
  <si>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</si>
  <si>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</si>
  <si>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</si>
  <si>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</si>
  <si>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</si>
  <si>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</si>
  <si>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</si>
  <si>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</si>
  <si>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</si>
  <si>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</si>
  <si>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</si>
  <si>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</si>
  <si>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</si>
  <si>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</si>
  <si>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</si>
  <si>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</si>
  <si>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</si>
  <si>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</si>
  <si>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</si>
  <si>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</si>
  <si>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</si>
  <si>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</si>
  <si>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</si>
  <si>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</si>
  <si>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</si>
  <si>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</si>
  <si>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</si>
  <si>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</si>
  <si>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</si>
  <si>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</si>
  <si>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</si>
  <si>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</si>
  <si>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</si>
  <si>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</si>
  <si>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</si>
  <si>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</si>
  <si>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</si>
  <si>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</si>
  <si>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</si>
  <si>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</si>
  <si>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</si>
  <si>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</si>
  <si>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</si>
  <si>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</si>
  <si>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</si>
  <si>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</si>
  <si>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</si>
  <si>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</si>
  <si>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</si>
  <si>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</si>
  <si>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</si>
  <si>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</si>
  <si>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</si>
  <si>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</si>
  <si>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</si>
  <si>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</si>
  <si>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</si>
  <si>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</si>
  <si>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</si>
  <si>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</si>
  <si>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</si>
  <si>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</si>
  <si>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</si>
  <si>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</si>
  <si>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</si>
  <si>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</si>
  <si>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</si>
  <si>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</si>
  <si>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</si>
  <si>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</si>
  <si>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</si>
  <si>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</si>
  <si>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</si>
  <si>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</si>
  <si>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</si>
  <si>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</si>
  <si>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</si>
  <si>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</si>
  <si>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</si>
  <si>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</si>
  <si>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</si>
  <si>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</si>
  <si>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</si>
  <si>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</si>
  <si>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</si>
  <si>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</si>
  <si>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</si>
  <si>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</si>
  <si>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</si>
  <si>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</si>
  <si>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</si>
  <si>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</si>
  <si>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</si>
  <si>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</si>
  <si>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</si>
  <si>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</si>
  <si>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</si>
  <si>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</si>
  <si>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</si>
  <si>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</si>
  <si>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</si>
  <si>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</si>
  <si>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</si>
  <si>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</si>
  <si>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</si>
  <si>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</si>
  <si>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</si>
  <si>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</si>
  <si>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</si>
  <si>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</si>
  <si>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</si>
  <si>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</si>
  <si>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</si>
  <si>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</si>
  <si>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</si>
  <si>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</si>
  <si>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</si>
  <si>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</si>
  <si>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</si>
  <si>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</si>
  <si>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</si>
  <si>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</si>
  <si>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</si>
  <si>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</si>
  <si>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</si>
  <si>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</si>
  <si>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</si>
  <si>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</si>
  <si>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</si>
  <si>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</si>
  <si>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</si>
  <si>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</si>
  <si>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</si>
  <si>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</si>
  <si>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</si>
  <si>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</si>
  <si>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</si>
  <si>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</si>
  <si>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</si>
  <si>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</si>
  <si>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</si>
  <si>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</si>
  <si>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</si>
  <si>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</si>
  <si>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</si>
  <si>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</si>
  <si>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</si>
  <si>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</si>
  <si>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</si>
  <si>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</si>
  <si>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</si>
  <si>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</si>
  <si>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</si>
  <si>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</si>
  <si>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</si>
  <si>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</si>
  <si>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</si>
  <si>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</si>
  <si>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</si>
  <si>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</si>
  <si>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</si>
  <si>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</si>
  <si>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</si>
  <si>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Nathan Trotter &amp; Co</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</si>
  <si>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</si>
  <si>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</si>
  <si>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</si>
  <si>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</si>
  <si>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</si>
  <si>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</si>
  <si>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</si>
  <si>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</si>
  <si>
    <t>CFSI</t>
  </si>
  <si>
    <t>Brazil</t>
  </si>
  <si>
    <t>Bolivia (Plurinational State Of)</t>
  </si>
  <si>
    <t>Various and Recycled</t>
  </si>
  <si>
    <t>PT Timah (Persero) Tbk Kundur</t>
  </si>
  <si>
    <t>Indonesia</t>
  </si>
  <si>
    <t>PT Timah (Persero) Tbk Mentok</t>
  </si>
  <si>
    <t>Recycled</t>
  </si>
  <si>
    <t>White Solder</t>
  </si>
  <si>
    <t>Peru</t>
  </si>
  <si>
    <t/>
  </si>
  <si>
    <t>241 Stewart Huston Dr. Coatesville, PA 19320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</si>
</sst>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8" xfId="0" applyBorder="1" applyAlignment="1" applyProtection="1">
      <alignment horizontal="left" vertical="center"/>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6">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Z8" sqref="Z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15626</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15607</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15610</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15608</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15609</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44315</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15611</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15612</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15613</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12606</v>
      </c>
      <c r="E83" s="385"/>
      <c r="F83" s="68"/>
      <c r="G83" s="386" t="s">
        <v>15614</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65" priority="71" stopIfTrue="1">
      <formula>AND(OR($D$26="No",AND($D$26="Yes",$D$32="No")),OR($D$27="No",AND($D$27="Yes",$D$33="No")),OR($D$28="No",AND($D$28="Yes",$D$34="No")),OR($D$29="No",AND($D$29="Yes",$D$35="No")))</formula>
    </cfRule>
    <cfRule type="expression" dxfId="164" priority="72" stopIfTrue="1">
      <formula>IF(D75="",TRUE)</formula>
    </cfRule>
  </conditionalFormatting>
  <conditionalFormatting sqref="D26:E26">
    <cfRule type="expression" dxfId="162" priority="123" stopIfTrue="1">
      <formula>IF($D$26="",TRUE)</formula>
    </cfRule>
  </conditionalFormatting>
  <conditionalFormatting sqref="D27:E27">
    <cfRule type="expression" dxfId="161" priority="130" stopIfTrue="1">
      <formula>IF($D$27="",TRUE)</formula>
    </cfRule>
  </conditionalFormatting>
  <conditionalFormatting sqref="D28:E28">
    <cfRule type="expression" dxfId="160" priority="131" stopIfTrue="1">
      <formula>IF($D$28="",TRUE)</formula>
    </cfRule>
  </conditionalFormatting>
  <conditionalFormatting sqref="D29:E29">
    <cfRule type="expression" dxfId="159" priority="132" stopIfTrue="1">
      <formula>IF($D$29="",TRUE)</formula>
    </cfRule>
  </conditionalFormatting>
  <conditionalFormatting sqref="D9:G9">
    <cfRule type="expression" dxfId="157" priority="138" stopIfTrue="1">
      <formula>IF($D$9="",TRUE)</formula>
    </cfRule>
  </conditionalFormatting>
  <conditionalFormatting sqref="D22:E22">
    <cfRule type="expression" dxfId="152" priority="145" stopIfTrue="1">
      <formula>IF($D$22="",TRUE)</formula>
    </cfRule>
  </conditionalFormatting>
  <conditionalFormatting sqref="D10:J10">
    <cfRule type="expression" dxfId="151" priority="42" stopIfTrue="1">
      <formula>IF($D$9=$Q$9,TRUE)</formula>
    </cfRule>
    <cfRule type="expression" dxfId="150" priority="152" stopIfTrue="1">
      <formula>IF(AND($D$10="",$D$9=$R$9),TRUE)</formula>
    </cfRule>
  </conditionalFormatting>
  <conditionalFormatting sqref="D34:E34 D40:E40 D52:E52 D58:E58 D64:E64 D70:E70">
    <cfRule type="expression" dxfId="149" priority="35" stopIfTrue="1">
      <formula>$P$28=""</formula>
    </cfRule>
  </conditionalFormatting>
  <conditionalFormatting sqref="D35:E35 D41:E41 D53:E53 D59:E59 D65:E65 D71:E71">
    <cfRule type="expression" dxfId="148" priority="150" stopIfTrue="1">
      <formula>$P$29=""</formula>
    </cfRule>
  </conditionalFormatting>
  <conditionalFormatting sqref="D32:E32">
    <cfRule type="expression" dxfId="147" priority="128" stopIfTrue="1">
      <formula>$P$26=""</formula>
    </cfRule>
  </conditionalFormatting>
  <conditionalFormatting sqref="D32:E32">
    <cfRule type="expression" dxfId="146" priority="41" stopIfTrue="1">
      <formula>IF(AND(OR($D$26="Yes",$D$26=""),$D$32=""),1,0)</formula>
    </cfRule>
  </conditionalFormatting>
  <conditionalFormatting sqref="D38 D50 D56 D62 D68">
    <cfRule type="expression" dxfId="145" priority="37" stopIfTrue="1">
      <formula>$P$32=""</formula>
    </cfRule>
  </conditionalFormatting>
  <conditionalFormatting sqref="D39:E39 D51 D57 D63 D69">
    <cfRule type="expression" dxfId="144" priority="36" stopIfTrue="1">
      <formula>$P$33=""</formula>
    </cfRule>
  </conditionalFormatting>
  <conditionalFormatting sqref="D40 D52 D58 D64 D70">
    <cfRule type="expression" dxfId="143" priority="26" stopIfTrue="1">
      <formula>$P$34=""</formula>
    </cfRule>
    <cfRule type="expression" dxfId="142" priority="148" stopIfTrue="1">
      <formula>IF(AND(OR($D$28="Yes",$D$28=""),D40=""),1,0)</formula>
    </cfRule>
  </conditionalFormatting>
  <conditionalFormatting sqref="D41 D53 D59 D65 D71">
    <cfRule type="expression" dxfId="141" priority="34" stopIfTrue="1">
      <formula>$P$35=""</formula>
    </cfRule>
  </conditionalFormatting>
  <conditionalFormatting sqref="D38:E38 D50:E50 D56:E56 D62:E62 D68:E68">
    <cfRule type="expression" dxfId="140" priority="39" stopIfTrue="1">
      <formula>$P$26=""</formula>
    </cfRule>
    <cfRule type="expression" dxfId="139" priority="40" stopIfTrue="1">
      <formula>IF(AND(OR($D$26="Yes",$D$26=""),D38=""),1,0)</formula>
    </cfRule>
  </conditionalFormatting>
  <conditionalFormatting sqref="G85:J85">
    <cfRule type="expression" dxfId="138" priority="33" stopIfTrue="1">
      <formula>IF(AND($D$85="Yes, using other format (describe)",$G$85=""),TRUE)</formula>
    </cfRule>
  </conditionalFormatting>
  <conditionalFormatting sqref="D39:E39 D51:E51 D57:E57 D63:E63 D69:E69">
    <cfRule type="expression" dxfId="137" priority="146" stopIfTrue="1">
      <formula>$P$39=""</formula>
    </cfRule>
    <cfRule type="expression" dxfId="136" priority="147" stopIfTrue="1">
      <formula>IF(AND(OR($D$27="Yes",$D$27=""),D39=""),1,0)</formula>
    </cfRule>
  </conditionalFormatting>
  <conditionalFormatting sqref="D33:E33">
    <cfRule type="expression" dxfId="135" priority="28" stopIfTrue="1">
      <formula>IF(AND(OR($D$27="Yes",$D$27=""),$D$33=""),1,0)</formula>
    </cfRule>
    <cfRule type="expression" dxfId="134" priority="29" stopIfTrue="1">
      <formula>$P$27=""</formula>
    </cfRule>
  </conditionalFormatting>
  <conditionalFormatting sqref="D34:E34">
    <cfRule type="expression" dxfId="133" priority="149" stopIfTrue="1">
      <formula>IF(AND(OR($D$28="Yes",$D$28=""),$D$34=""),1,0)</formula>
    </cfRule>
  </conditionalFormatting>
  <conditionalFormatting sqref="D41:E41 D53:E53 D59:E59 D65:E65 D71:E71">
    <cfRule type="expression" dxfId="132" priority="151" stopIfTrue="1">
      <formula>IF(AND(OR($D$29="Yes",$D$29=""),D41=""),1,0)</formula>
    </cfRule>
  </conditionalFormatting>
  <conditionalFormatting sqref="D35:E35">
    <cfRule type="expression" dxfId="131" priority="25" stopIfTrue="1">
      <formula>IF(AND(OR($D$29="Yes",$D$29=""),$D$35=""),1,0)</formula>
    </cfRule>
  </conditionalFormatting>
  <conditionalFormatting sqref="D46:E46">
    <cfRule type="expression" dxfId="129" priority="11" stopIfTrue="1">
      <formula>$P$28=""</formula>
    </cfRule>
  </conditionalFormatting>
  <conditionalFormatting sqref="D47:E47">
    <cfRule type="expression" dxfId="128" priority="19" stopIfTrue="1">
      <formula>$P$29=""</formula>
    </cfRule>
  </conditionalFormatting>
  <conditionalFormatting sqref="D44">
    <cfRule type="expression" dxfId="127" priority="13" stopIfTrue="1">
      <formula>$P$32=""</formula>
    </cfRule>
  </conditionalFormatting>
  <conditionalFormatting sqref="D45">
    <cfRule type="expression" dxfId="126" priority="12" stopIfTrue="1">
      <formula>$P$33=""</formula>
    </cfRule>
  </conditionalFormatting>
  <conditionalFormatting sqref="D46">
    <cfRule type="expression" dxfId="125" priority="9" stopIfTrue="1">
      <formula>$P$34=""</formula>
    </cfRule>
    <cfRule type="expression" dxfId="124" priority="18" stopIfTrue="1">
      <formula>IF(AND(OR($D$28="Yes",$D$28=""),D46=""),1,0)</formula>
    </cfRule>
  </conditionalFormatting>
  <conditionalFormatting sqref="D47">
    <cfRule type="expression" dxfId="123" priority="10" stopIfTrue="1">
      <formula>$P$35=""</formula>
    </cfRule>
  </conditionalFormatting>
  <conditionalFormatting sqref="D44:E44">
    <cfRule type="expression" dxfId="122" priority="14" stopIfTrue="1">
      <formula>$P$26=""</formula>
    </cfRule>
    <cfRule type="expression" dxfId="121" priority="15" stopIfTrue="1">
      <formula>IF(AND(OR($D$26="Yes",$D$26=""),D44=""),1,0)</formula>
    </cfRule>
  </conditionalFormatting>
  <conditionalFormatting sqref="D45:E45">
    <cfRule type="expression" dxfId="120" priority="16" stopIfTrue="1">
      <formula>$P$39=""</formula>
    </cfRule>
    <cfRule type="expression" dxfId="119" priority="17" stopIfTrue="1">
      <formula>IF(AND(OR($D$27="Yes",$D$27=""),D45=""),1,0)</formula>
    </cfRule>
  </conditionalFormatting>
  <conditionalFormatting sqref="D47:E47">
    <cfRule type="expression" dxfId="118" priority="20" stopIfTrue="1">
      <formula>IF(AND(OR($D$29="Yes",$D$29=""),D47=""),1,0)</formula>
    </cfRule>
  </conditionalFormatting>
  <conditionalFormatting sqref="D8:J8">
    <cfRule type="expression" dxfId="59" priority="8" stopIfTrue="1">
      <formula>IF($D$8="",TRUE)</formula>
    </cfRule>
  </conditionalFormatting>
  <conditionalFormatting sqref="D15:J15">
    <cfRule type="expression" dxfId="58" priority="7" stopIfTrue="1">
      <formula>IF($D$15="",TRUE)</formula>
    </cfRule>
  </conditionalFormatting>
  <conditionalFormatting sqref="D16:J16">
    <cfRule type="expression" dxfId="57" priority="6" stopIfTrue="1">
      <formula>IF($D$16="",TRUE)</formula>
    </cfRule>
  </conditionalFormatting>
  <conditionalFormatting sqref="D17:J17">
    <cfRule type="expression" dxfId="56" priority="5" stopIfTrue="1">
      <formula>IF($D$17="",TRUE)</formula>
    </cfRule>
  </conditionalFormatting>
  <conditionalFormatting sqref="D18:J18">
    <cfRule type="expression" dxfId="55" priority="4" stopIfTrue="1">
      <formula>IF($D$18="",TRUE)</formula>
    </cfRule>
  </conditionalFormatting>
  <conditionalFormatting sqref="D20:J20">
    <cfRule type="expression" dxfId="54" priority="3" stopIfTrue="1">
      <formula>IF($D$20="",TRUE)</formula>
    </cfRule>
  </conditionalFormatting>
  <conditionalFormatting sqref="G77:J77">
    <cfRule type="expression" dxfId="53" priority="2" stopIfTrue="1">
      <formula>IF(AND($D$77="Yes",$G$77=""),TRUE)</formula>
    </cfRule>
  </conditionalFormatting>
  <conditionalFormatting sqref="G83:J83">
    <cfRule type="expression" dxfId="52"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D7" sqref="D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457" t="s">
        <v>775</v>
      </c>
      <c r="B5" s="215" t="s">
        <v>1131</v>
      </c>
      <c r="C5" s="219" t="s">
        <v>1033</v>
      </c>
      <c r="D5" s="215"/>
      <c r="E5" s="215" t="s">
        <v>1096</v>
      </c>
      <c r="F5" s="215" t="s">
        <v>775</v>
      </c>
      <c r="G5" s="215" t="s">
        <v>15615</v>
      </c>
      <c r="H5" s="216">
        <v>0</v>
      </c>
      <c r="I5" s="217" t="s">
        <v>1797</v>
      </c>
      <c r="J5" s="217" t="s">
        <v>1683</v>
      </c>
      <c r="K5" s="268"/>
      <c r="L5" s="268"/>
      <c r="M5" s="268"/>
      <c r="N5" s="268"/>
      <c r="O5" s="268" t="s">
        <v>15616</v>
      </c>
      <c r="P5" s="218"/>
      <c r="Q5" s="269"/>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IF(C5="",NA(),MATCH($B5&amp;$C5,'Smelter Look-up'!$J:$J,0))</f>
        <v>457</v>
      </c>
      <c r="W5" s="271"/>
      <c r="X5" s="271">
        <f t="shared" ref="X5" si="1">IF(AND(C5="Smelter not listed",OR(LEN(D5)=0,LEN(E5)=0)),1,0)</f>
        <v>0</v>
      </c>
      <c r="Y5" s="271"/>
      <c r="Z5" s="271"/>
      <c r="AB5" s="273" t="str">
        <f t="shared" ref="AB5" si="2">B5&amp;C5</f>
        <v>TinMineração Taboca S.A.</v>
      </c>
    </row>
    <row r="6" spans="1:34" s="272" customFormat="1" ht="20.100000000000001" customHeight="1">
      <c r="A6" s="457" t="s">
        <v>767</v>
      </c>
      <c r="B6" s="215" t="s">
        <v>1131</v>
      </c>
      <c r="C6" s="219" t="s">
        <v>842</v>
      </c>
      <c r="D6" s="215"/>
      <c r="E6" s="215" t="s">
        <v>2461</v>
      </c>
      <c r="F6" s="215" t="s">
        <v>767</v>
      </c>
      <c r="G6" s="215" t="s">
        <v>15615</v>
      </c>
      <c r="H6" s="216">
        <v>0</v>
      </c>
      <c r="I6" s="217" t="s">
        <v>1782</v>
      </c>
      <c r="J6" s="217" t="s">
        <v>1782</v>
      </c>
      <c r="K6" s="268"/>
      <c r="L6" s="268"/>
      <c r="M6" s="268"/>
      <c r="N6" s="268"/>
      <c r="O6" s="268" t="s">
        <v>15617</v>
      </c>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IF(C6="",NA(),MATCH($B6&amp;$C6,'Smelter Look-up'!$J:$J,0))</f>
        <v>412</v>
      </c>
      <c r="W6" s="271"/>
      <c r="X6" s="271">
        <f t="shared" ref="X6:X37" si="4">IF(AND(C6="Smelter not listed",OR(LEN(D6)=0,LEN(E6)=0)),1,0)</f>
        <v>0</v>
      </c>
      <c r="Y6" s="271"/>
      <c r="Z6" s="271"/>
      <c r="AB6" s="273" t="str">
        <f t="shared" ref="AB6:AB37" si="5">B6&amp;C6</f>
        <v>TinEM Vinto</v>
      </c>
    </row>
    <row r="7" spans="1:34" s="272" customFormat="1" ht="20.100000000000001" customHeight="1">
      <c r="A7" s="457" t="s">
        <v>774</v>
      </c>
      <c r="B7" s="215" t="s">
        <v>1131</v>
      </c>
      <c r="C7" s="219" t="s">
        <v>821</v>
      </c>
      <c r="D7" s="215"/>
      <c r="E7" s="215" t="s">
        <v>1115</v>
      </c>
      <c r="F7" s="215" t="s">
        <v>774</v>
      </c>
      <c r="G7" s="215" t="s">
        <v>15615</v>
      </c>
      <c r="H7" s="216">
        <v>0</v>
      </c>
      <c r="I7" s="217" t="s">
        <v>1794</v>
      </c>
      <c r="J7" s="217" t="s">
        <v>8868</v>
      </c>
      <c r="K7" s="268"/>
      <c r="L7" s="268"/>
      <c r="M7" s="268"/>
      <c r="N7" s="268"/>
      <c r="O7" s="268" t="s">
        <v>15618</v>
      </c>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457" t="s">
        <v>788</v>
      </c>
      <c r="B8" s="215" t="s">
        <v>1131</v>
      </c>
      <c r="C8" s="219" t="s">
        <v>1031</v>
      </c>
      <c r="D8" s="215"/>
      <c r="E8" s="215" t="s">
        <v>888</v>
      </c>
      <c r="F8" s="215" t="s">
        <v>788</v>
      </c>
      <c r="G8" s="215" t="s">
        <v>15615</v>
      </c>
      <c r="H8" s="216">
        <v>0</v>
      </c>
      <c r="I8" s="217" t="s">
        <v>1810</v>
      </c>
      <c r="J8" s="217" t="s">
        <v>1811</v>
      </c>
      <c r="K8" s="268"/>
      <c r="L8" s="268"/>
      <c r="M8" s="268"/>
      <c r="N8" s="268"/>
      <c r="O8" s="268" t="s">
        <v>15618</v>
      </c>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457" t="s">
        <v>804</v>
      </c>
      <c r="B9" s="215" t="s">
        <v>1131</v>
      </c>
      <c r="C9" s="219" t="s">
        <v>15619</v>
      </c>
      <c r="D9" s="215"/>
      <c r="E9" s="215" t="s">
        <v>1105</v>
      </c>
      <c r="F9" s="215" t="s">
        <v>804</v>
      </c>
      <c r="G9" s="215" t="s">
        <v>15615</v>
      </c>
      <c r="H9" s="216">
        <v>0</v>
      </c>
      <c r="I9" s="217" t="s">
        <v>1806</v>
      </c>
      <c r="J9" s="217" t="s">
        <v>6135</v>
      </c>
      <c r="K9" s="268"/>
      <c r="L9" s="268"/>
      <c r="M9" s="268"/>
      <c r="N9" s="268"/>
      <c r="O9" s="268" t="s">
        <v>15620</v>
      </c>
      <c r="P9" s="218"/>
      <c r="Q9" s="269"/>
      <c r="R9" s="215" t="str">
        <f ca="1">IF(ISERROR($V9),"",OFFSET('Smelter Look-up'!$C$4,$V9-4,0)&amp;"")</f>
        <v/>
      </c>
      <c r="S9" s="222" t="str">
        <f t="shared" ca="1" si="3"/>
        <v>ID</v>
      </c>
      <c r="T9" s="222" t="str">
        <f ca="1">IF(B9="","",IF(ISERROR(MATCH($J9,SorP!$B$1:$B$6230,0)),"",INDIRECT("'SorP'!$A$"&amp;MATCH($J9,SorP!$B$1:$B$6230,0))))</f>
        <v>ID-RI</v>
      </c>
      <c r="U9" s="238"/>
      <c r="V9" s="270" t="e">
        <f>IF(C9="",NA(),MATCH($B9&amp;$C9,'Smelter Look-up'!$J:$J,0))</f>
        <v>#N/A</v>
      </c>
      <c r="W9" s="271"/>
      <c r="X9" s="271">
        <f t="shared" si="4"/>
        <v>0</v>
      </c>
      <c r="Y9" s="271"/>
      <c r="Z9" s="271"/>
      <c r="AB9" s="273" t="str">
        <f t="shared" si="5"/>
        <v>TinPT Timah (Persero) Tbk Kundur</v>
      </c>
    </row>
    <row r="10" spans="1:34" s="272" customFormat="1" ht="20.100000000000001" customHeight="1">
      <c r="A10" s="457" t="s">
        <v>784</v>
      </c>
      <c r="B10" s="215" t="s">
        <v>1131</v>
      </c>
      <c r="C10" s="219" t="s">
        <v>15621</v>
      </c>
      <c r="D10" s="215"/>
      <c r="E10" s="215" t="s">
        <v>1105</v>
      </c>
      <c r="F10" s="215" t="s">
        <v>784</v>
      </c>
      <c r="G10" s="215" t="s">
        <v>15615</v>
      </c>
      <c r="H10" s="216">
        <v>0</v>
      </c>
      <c r="I10" s="217" t="s">
        <v>1808</v>
      </c>
      <c r="J10" s="217" t="s">
        <v>13066</v>
      </c>
      <c r="K10" s="268"/>
      <c r="L10" s="268"/>
      <c r="M10" s="268"/>
      <c r="N10" s="268"/>
      <c r="O10" s="268" t="s">
        <v>15620</v>
      </c>
      <c r="P10" s="218"/>
      <c r="Q10" s="269"/>
      <c r="R10" s="215" t="str">
        <f ca="1">IF(ISERROR($V10),"",OFFSET('Smelter Look-up'!$C$4,$V10-4,0)&amp;"")</f>
        <v/>
      </c>
      <c r="S10" s="222" t="str">
        <f t="shared" ca="1" si="3"/>
        <v>ID</v>
      </c>
      <c r="T10" s="222" t="str">
        <f ca="1">IF(B10="","",IF(ISERROR(MATCH($J10,SorP!$B$1:$B$6230,0)),"",INDIRECT("'SorP'!$A$"&amp;MATCH($J10,SorP!$B$1:$B$6230,0))))</f>
        <v>ID-BB</v>
      </c>
      <c r="U10" s="238"/>
      <c r="V10" s="270" t="e">
        <f>IF(C10="",NA(),MATCH($B10&amp;$C10,'Smelter Look-up'!$J:$J,0))</f>
        <v>#N/A</v>
      </c>
      <c r="W10" s="271"/>
      <c r="X10" s="271">
        <f t="shared" si="4"/>
        <v>0</v>
      </c>
      <c r="Y10" s="271"/>
      <c r="Z10" s="271"/>
      <c r="AB10" s="273" t="str">
        <f t="shared" si="5"/>
        <v>TinPT Timah (Persero) Tbk Mentok</v>
      </c>
    </row>
    <row r="11" spans="1:34" s="272" customFormat="1" ht="20.100000000000001" customHeight="1">
      <c r="A11" s="457" t="s">
        <v>1830</v>
      </c>
      <c r="B11" s="215" t="s">
        <v>1131</v>
      </c>
      <c r="C11" s="219" t="s">
        <v>13149</v>
      </c>
      <c r="D11" s="215"/>
      <c r="E11" s="215" t="s">
        <v>1095</v>
      </c>
      <c r="F11" s="215" t="s">
        <v>1830</v>
      </c>
      <c r="G11" s="215" t="s">
        <v>15615</v>
      </c>
      <c r="H11" s="216">
        <v>0</v>
      </c>
      <c r="I11" s="217" t="s">
        <v>1831</v>
      </c>
      <c r="J11" s="217" t="s">
        <v>3190</v>
      </c>
      <c r="K11" s="268"/>
      <c r="L11" s="268"/>
      <c r="M11" s="268"/>
      <c r="N11" s="268"/>
      <c r="O11" s="268" t="s">
        <v>15622</v>
      </c>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457" t="s">
        <v>789</v>
      </c>
      <c r="B12" s="215" t="s">
        <v>1131</v>
      </c>
      <c r="C12" s="219" t="s">
        <v>2566</v>
      </c>
      <c r="D12" s="215"/>
      <c r="E12" s="215" t="s">
        <v>1096</v>
      </c>
      <c r="F12" s="215" t="s">
        <v>789</v>
      </c>
      <c r="G12" s="215" t="s">
        <v>15615</v>
      </c>
      <c r="H12" s="216">
        <v>0</v>
      </c>
      <c r="I12" s="217" t="s">
        <v>1779</v>
      </c>
      <c r="J12" s="217" t="s">
        <v>1783</v>
      </c>
      <c r="K12" s="268"/>
      <c r="L12" s="268"/>
      <c r="M12" s="268"/>
      <c r="N12" s="268"/>
      <c r="O12" s="268" t="s">
        <v>15623</v>
      </c>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512</v>
      </c>
      <c r="W12" s="271"/>
      <c r="X12" s="271">
        <f t="shared" si="4"/>
        <v>0</v>
      </c>
      <c r="Y12" s="271"/>
      <c r="Z12" s="271"/>
      <c r="AB12" s="273" t="str">
        <f t="shared" si="5"/>
        <v>TinWhite Solder Metalurgia e Mineracao Ltda.</v>
      </c>
    </row>
    <row r="13" spans="1:34" s="272" customFormat="1" ht="20.100000000000001" customHeight="1">
      <c r="A13" s="214" t="s">
        <v>776</v>
      </c>
      <c r="B13" s="215" t="s">
        <v>1131</v>
      </c>
      <c r="C13" s="219" t="s">
        <v>1034</v>
      </c>
      <c r="D13" s="215"/>
      <c r="E13" s="215" t="s">
        <v>880</v>
      </c>
      <c r="F13" s="215" t="s">
        <v>776</v>
      </c>
      <c r="G13" s="215" t="s">
        <v>15615</v>
      </c>
      <c r="H13" s="216">
        <v>0</v>
      </c>
      <c r="I13" s="217" t="s">
        <v>1799</v>
      </c>
      <c r="J13" s="217" t="s">
        <v>9323</v>
      </c>
      <c r="K13" s="268"/>
      <c r="L13" s="268"/>
      <c r="M13" s="268"/>
      <c r="N13" s="268"/>
      <c r="O13" s="268" t="s">
        <v>15624</v>
      </c>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214" t="s">
        <v>13403</v>
      </c>
      <c r="B14" s="215" t="s">
        <v>1131</v>
      </c>
      <c r="C14" s="219" t="s">
        <v>13402</v>
      </c>
      <c r="D14" s="215"/>
      <c r="E14" s="215" t="s">
        <v>2463</v>
      </c>
      <c r="F14" s="215" t="s">
        <v>13403</v>
      </c>
      <c r="G14" s="215" t="s">
        <v>13459</v>
      </c>
      <c r="H14" s="216">
        <v>0</v>
      </c>
      <c r="I14" s="217" t="s">
        <v>13404</v>
      </c>
      <c r="J14" s="217" t="s">
        <v>1749</v>
      </c>
      <c r="K14" s="268"/>
      <c r="L14" s="268"/>
      <c r="M14" s="268"/>
      <c r="N14" s="268"/>
      <c r="O14" s="268" t="s">
        <v>15622</v>
      </c>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c r="B15" s="215" t="s">
        <v>15625</v>
      </c>
      <c r="C15" s="219" t="s">
        <v>15625</v>
      </c>
      <c r="D15" s="278"/>
      <c r="E15" s="215" t="s">
        <v>15625</v>
      </c>
      <c r="F15" s="215" t="s">
        <v>15625</v>
      </c>
      <c r="G15" s="215" t="s">
        <v>15625</v>
      </c>
      <c r="H15" s="216" t="s">
        <v>15625</v>
      </c>
      <c r="I15" s="217" t="s">
        <v>15625</v>
      </c>
      <c r="J15" s="217" t="s">
        <v>15625</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si="4"/>
        <v>0</v>
      </c>
      <c r="Y15" s="271"/>
      <c r="Z15" s="271"/>
      <c r="AB15" s="273" t="str">
        <f t="shared" si="5"/>
        <v/>
      </c>
    </row>
    <row r="16" spans="1:34" s="272" customFormat="1" ht="20.100000000000001" customHeight="1">
      <c r="A16" s="324"/>
      <c r="B16" s="215" t="s">
        <v>15625</v>
      </c>
      <c r="C16" s="219" t="s">
        <v>15625</v>
      </c>
      <c r="D16" s="278"/>
      <c r="E16" s="215" t="s">
        <v>15625</v>
      </c>
      <c r="F16" s="215" t="s">
        <v>15625</v>
      </c>
      <c r="G16" s="215" t="s">
        <v>15625</v>
      </c>
      <c r="H16" s="216" t="s">
        <v>15625</v>
      </c>
      <c r="I16" s="217" t="s">
        <v>15625</v>
      </c>
      <c r="J16" s="217" t="s">
        <v>15625</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si="4"/>
        <v>0</v>
      </c>
      <c r="Y16" s="271"/>
      <c r="Z16" s="271"/>
      <c r="AB16" s="273" t="str">
        <f t="shared" si="5"/>
        <v/>
      </c>
    </row>
    <row r="17" spans="1:28" s="272" customFormat="1" ht="20.100000000000001" customHeight="1">
      <c r="A17" s="324"/>
      <c r="B17" s="215" t="s">
        <v>15625</v>
      </c>
      <c r="C17" s="219" t="s">
        <v>15625</v>
      </c>
      <c r="D17" s="278"/>
      <c r="E17" s="215" t="s">
        <v>15625</v>
      </c>
      <c r="F17" s="215" t="s">
        <v>15625</v>
      </c>
      <c r="G17" s="215" t="s">
        <v>15625</v>
      </c>
      <c r="H17" s="216" t="s">
        <v>15625</v>
      </c>
      <c r="I17" s="217" t="s">
        <v>15625</v>
      </c>
      <c r="J17" s="217" t="s">
        <v>15625</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si="4"/>
        <v>0</v>
      </c>
      <c r="Y17" s="271"/>
      <c r="Z17" s="271"/>
      <c r="AB17" s="273" t="str">
        <f t="shared" si="5"/>
        <v/>
      </c>
    </row>
    <row r="18" spans="1:28" s="272" customFormat="1" ht="20.100000000000001" customHeight="1">
      <c r="A18" s="214"/>
      <c r="B18" s="215" t="s">
        <v>15625</v>
      </c>
      <c r="C18" s="219" t="s">
        <v>15625</v>
      </c>
      <c r="D18" s="278"/>
      <c r="E18" s="215" t="s">
        <v>15625</v>
      </c>
      <c r="F18" s="215" t="s">
        <v>15625</v>
      </c>
      <c r="G18" s="215" t="s">
        <v>15625</v>
      </c>
      <c r="H18" s="216" t="s">
        <v>15625</v>
      </c>
      <c r="I18" s="217" t="s">
        <v>15625</v>
      </c>
      <c r="J18" s="217" t="s">
        <v>15625</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si="4"/>
        <v>0</v>
      </c>
      <c r="Y18" s="271"/>
      <c r="Z18" s="271"/>
      <c r="AB18" s="273" t="str">
        <f t="shared" si="5"/>
        <v/>
      </c>
    </row>
    <row r="19" spans="1:28" s="272" customFormat="1" ht="20.25">
      <c r="A19" s="214"/>
      <c r="B19" s="215" t="s">
        <v>15625</v>
      </c>
      <c r="C19" s="219" t="s">
        <v>15625</v>
      </c>
      <c r="D19" s="278"/>
      <c r="E19" s="215" t="s">
        <v>15625</v>
      </c>
      <c r="F19" s="215" t="s">
        <v>15625</v>
      </c>
      <c r="G19" s="215" t="s">
        <v>15625</v>
      </c>
      <c r="H19" s="216" t="s">
        <v>15625</v>
      </c>
      <c r="I19" s="217" t="s">
        <v>15625</v>
      </c>
      <c r="J19" s="217" t="s">
        <v>15625</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si="4"/>
        <v>0</v>
      </c>
      <c r="Y19" s="271"/>
      <c r="Z19" s="271"/>
      <c r="AB19" s="273" t="str">
        <f t="shared" si="5"/>
        <v/>
      </c>
    </row>
    <row r="20" spans="1:28" s="272" customFormat="1" ht="20.25">
      <c r="A20" s="214"/>
      <c r="B20" s="215" t="s">
        <v>15625</v>
      </c>
      <c r="C20" s="219" t="s">
        <v>15625</v>
      </c>
      <c r="D20" s="278"/>
      <c r="E20" s="215" t="s">
        <v>15625</v>
      </c>
      <c r="F20" s="215" t="s">
        <v>15625</v>
      </c>
      <c r="G20" s="215" t="s">
        <v>15625</v>
      </c>
      <c r="H20" s="216" t="s">
        <v>15625</v>
      </c>
      <c r="I20" s="217" t="s">
        <v>15625</v>
      </c>
      <c r="J20" s="217" t="s">
        <v>15625</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117" priority="90" stopIfTrue="1">
      <formula>IF(B586="",TRUE)</formula>
    </cfRule>
    <cfRule type="expression" dxfId="116" priority="101" stopIfTrue="1">
      <formula>IF(AND(COUNTIF(MetalSmelter,B586&amp;C586)=0,LEN(C586)&gt;0),TRUE,FALSE)</formula>
    </cfRule>
  </conditionalFormatting>
  <conditionalFormatting sqref="D586:D2504">
    <cfRule type="expression" dxfId="115" priority="84" stopIfTrue="1">
      <formula>IF(AND(LEN($C586)&gt;0,($C586&lt;&gt;"Smelter Not Listed")),1,0)</formula>
    </cfRule>
    <cfRule type="expression" dxfId="114" priority="109" stopIfTrue="1">
      <formula>IF(AND(D586="",$C586=$X$4),TRUE)</formula>
    </cfRule>
    <cfRule type="expression" dxfId="113" priority="110" stopIfTrue="1">
      <formula>IF(FIND("!",D586),TRUE)</formula>
    </cfRule>
  </conditionalFormatting>
  <conditionalFormatting sqref="G586:G2504">
    <cfRule type="expression" dxfId="112" priority="111" stopIfTrue="1">
      <formula>IF(FIND("Enter smelter details",G586),TRUE)</formula>
    </cfRule>
  </conditionalFormatting>
  <conditionalFormatting sqref="R586:R2505 E586:E2504">
    <cfRule type="expression" dxfId="111" priority="97" stopIfTrue="1">
      <formula>IF(AND(E586="",$C586=$X$4),TRUE)</formula>
    </cfRule>
    <cfRule type="expression" dxfId="110" priority="98" stopIfTrue="1">
      <formula>IF(FIND("!",E586),TRUE)</formula>
    </cfRule>
  </conditionalFormatting>
  <conditionalFormatting sqref="F586:F2504">
    <cfRule type="expression" dxfId="109" priority="88" stopIfTrue="1">
      <formula>IF(AND(LEN($A586)&gt;0,$A586&lt;&gt;$F586),TRUE,FALSE)</formula>
    </cfRule>
  </conditionalFormatting>
  <conditionalFormatting sqref="C586:C2504">
    <cfRule type="expression" dxfId="108" priority="87" stopIfTrue="1">
      <formula>IF(AND(B586&lt;&gt;"",C586=""),TRUE)</formula>
    </cfRule>
  </conditionalFormatting>
  <conditionalFormatting sqref="B21:B585">
    <cfRule type="expression" dxfId="107" priority="66" stopIfTrue="1">
      <formula>IF(B21="",TRUE)</formula>
    </cfRule>
    <cfRule type="expression" dxfId="106" priority="69" stopIfTrue="1">
      <formula>IF(AND(COUNTIF(MetalSmelter,B21&amp;C21)=0,LEN(C21)&gt;0),TRUE,FALSE)</formula>
    </cfRule>
  </conditionalFormatting>
  <conditionalFormatting sqref="D21:D585">
    <cfRule type="expression" dxfId="105" priority="63" stopIfTrue="1">
      <formula>IF(AND(LEN($C21)&gt;0,($C21&lt;&gt;"Smelter Not Listed")),1,0)</formula>
    </cfRule>
    <cfRule type="expression" dxfId="104" priority="70" stopIfTrue="1">
      <formula>IF(AND(D21="",$C21=$X$4),TRUE)</formula>
    </cfRule>
    <cfRule type="expression" dxfId="103" priority="71" stopIfTrue="1">
      <formula>IF(FIND("!",D21),TRUE)</formula>
    </cfRule>
  </conditionalFormatting>
  <conditionalFormatting sqref="G21:G585">
    <cfRule type="expression" dxfId="102" priority="72" stopIfTrue="1">
      <formula>IF(FIND("Enter smelter details",G21),TRUE)</formula>
    </cfRule>
  </conditionalFormatting>
  <conditionalFormatting sqref="R5:R585 E21:E585">
    <cfRule type="expression" dxfId="101" priority="67" stopIfTrue="1">
      <formula>IF(AND(E5="",$C5=$X$4),TRUE)</formula>
    </cfRule>
    <cfRule type="expression" dxfId="100" priority="68" stopIfTrue="1">
      <formula>IF(FIND("!",E5),TRUE)</formula>
    </cfRule>
  </conditionalFormatting>
  <conditionalFormatting sqref="F21:F585">
    <cfRule type="expression" dxfId="99" priority="65" stopIfTrue="1">
      <formula>IF(AND(LEN($A21)&gt;0,$A21&lt;&gt;$F21),TRUE,FALSE)</formula>
    </cfRule>
  </conditionalFormatting>
  <conditionalFormatting sqref="C21:C585">
    <cfRule type="expression" dxfId="98" priority="64" stopIfTrue="1">
      <formula>IF(AND(B21&lt;&gt;"",C21=""),TRUE)</formula>
    </cfRule>
  </conditionalFormatting>
  <conditionalFormatting sqref="B15:B19">
    <cfRule type="expression" dxfId="51" priority="46" stopIfTrue="1">
      <formula>IF(B15="",TRUE)</formula>
    </cfRule>
    <cfRule type="expression" dxfId="50" priority="49" stopIfTrue="1">
      <formula>IF(AND(COUNTIF(MetalSmelter,B15&amp;C15)=0,LEN(C15)&gt;0),TRUE,FALSE)</formula>
    </cfRule>
  </conditionalFormatting>
  <conditionalFormatting sqref="D15:D19">
    <cfRule type="expression" dxfId="49" priority="43" stopIfTrue="1">
      <formula>IF(AND(LEN($C15)&gt;0,($C15&lt;&gt;"Smelter Not Listed")),1,0)</formula>
    </cfRule>
    <cfRule type="expression" dxfId="48" priority="50" stopIfTrue="1">
      <formula>IF(AND(D15="",$C15=$X$4),TRUE)</formula>
    </cfRule>
    <cfRule type="expression" dxfId="47" priority="51" stopIfTrue="1">
      <formula>IF(FIND("!",D15),TRUE)</formula>
    </cfRule>
  </conditionalFormatting>
  <conditionalFormatting sqref="G15:G19">
    <cfRule type="expression" dxfId="46" priority="52" stopIfTrue="1">
      <formula>IF(FIND("Enter smelter details",G15),TRUE)</formula>
    </cfRule>
  </conditionalFormatting>
  <conditionalFormatting sqref="E15:E19">
    <cfRule type="expression" dxfId="45" priority="47" stopIfTrue="1">
      <formula>IF(AND(E15="",$C15=$X$4),TRUE)</formula>
    </cfRule>
    <cfRule type="expression" dxfId="44" priority="48" stopIfTrue="1">
      <formula>IF(FIND("!",E15),TRUE)</formula>
    </cfRule>
  </conditionalFormatting>
  <conditionalFormatting sqref="F15:F19">
    <cfRule type="expression" dxfId="43" priority="45" stopIfTrue="1">
      <formula>IF(AND(LEN($A15)&gt;0,$A15&lt;&gt;$F15),TRUE,FALSE)</formula>
    </cfRule>
  </conditionalFormatting>
  <conditionalFormatting sqref="C15:C19">
    <cfRule type="expression" dxfId="42" priority="44" stopIfTrue="1">
      <formula>IF(AND(B15&lt;&gt;"",C15=""),TRUE)</formula>
    </cfRule>
  </conditionalFormatting>
  <conditionalFormatting sqref="B20">
    <cfRule type="expression" dxfId="41" priority="36" stopIfTrue="1">
      <formula>IF(B20="",TRUE)</formula>
    </cfRule>
    <cfRule type="expression" dxfId="40" priority="39" stopIfTrue="1">
      <formula>IF(AND(COUNTIF(MetalSmelter,B20&amp;C20)=0,LEN(C20)&gt;0),TRUE,FALSE)</formula>
    </cfRule>
  </conditionalFormatting>
  <conditionalFormatting sqref="D20">
    <cfRule type="expression" dxfId="39" priority="33" stopIfTrue="1">
      <formula>IF(AND(LEN($C20)&gt;0,($C20&lt;&gt;"Smelter Not Listed")),1,0)</formula>
    </cfRule>
    <cfRule type="expression" dxfId="38" priority="40" stopIfTrue="1">
      <formula>IF(AND(D20="",$C20=$X$4),TRUE)</formula>
    </cfRule>
    <cfRule type="expression" dxfId="37" priority="41" stopIfTrue="1">
      <formula>IF(FIND("!",D20),TRUE)</formula>
    </cfRule>
  </conditionalFormatting>
  <conditionalFormatting sqref="G20">
    <cfRule type="expression" dxfId="36" priority="42" stopIfTrue="1">
      <formula>IF(FIND("Enter smelter details",G20),TRUE)</formula>
    </cfRule>
  </conditionalFormatting>
  <conditionalFormatting sqref="E20">
    <cfRule type="expression" dxfId="35" priority="37" stopIfTrue="1">
      <formula>IF(AND(E20="",$C20=$X$4),TRUE)</formula>
    </cfRule>
    <cfRule type="expression" dxfId="34" priority="38" stopIfTrue="1">
      <formula>IF(FIND("!",E20),TRUE)</formula>
    </cfRule>
  </conditionalFormatting>
  <conditionalFormatting sqref="F20">
    <cfRule type="expression" dxfId="33" priority="35" stopIfTrue="1">
      <formula>IF(AND(LEN($A20)&gt;0,$A20&lt;&gt;$F20),TRUE,FALSE)</formula>
    </cfRule>
  </conditionalFormatting>
  <conditionalFormatting sqref="C20">
    <cfRule type="expression" dxfId="32" priority="34" stopIfTrue="1">
      <formula>IF(AND(B20&lt;&gt;"",C20=""),TRUE)</formula>
    </cfRule>
  </conditionalFormatting>
  <conditionalFormatting sqref="B5 B7:B13">
    <cfRule type="expression" dxfId="31" priority="26" stopIfTrue="1">
      <formula>IF(B5="",TRUE)</formula>
    </cfRule>
    <cfRule type="expression" dxfId="30" priority="29" stopIfTrue="1">
      <formula>IF(AND(COUNTIF(MetalSmelter,B5&amp;C5)=0,LEN(C5)&gt;0), TRUE, FALSE)</formula>
    </cfRule>
  </conditionalFormatting>
  <conditionalFormatting sqref="D7:D14">
    <cfRule type="expression" dxfId="29" priority="23" stopIfTrue="1">
      <formula>IF(AND(LEN($C7) &gt;0, ($C7 &lt;&gt; "Smelter Not Listed")),1,0)</formula>
    </cfRule>
    <cfRule type="expression" dxfId="28" priority="30" stopIfTrue="1">
      <formula>IF(AND(D7="",$C7=$X$4),TRUE)</formula>
    </cfRule>
    <cfRule type="expression" dxfId="27" priority="31" stopIfTrue="1">
      <formula>IF(FIND("!",D7),TRUE)</formula>
    </cfRule>
  </conditionalFormatting>
  <conditionalFormatting sqref="G7:G13">
    <cfRule type="expression" dxfId="26" priority="32" stopIfTrue="1">
      <formula>IF(FIND("Enter smelter details",G7),TRUE)</formula>
    </cfRule>
  </conditionalFormatting>
  <conditionalFormatting sqref="E7:E14">
    <cfRule type="expression" dxfId="25" priority="27" stopIfTrue="1">
      <formula>IF(AND(E7="",$C7=$X$4),TRUE)</formula>
    </cfRule>
    <cfRule type="expression" dxfId="24" priority="28" stopIfTrue="1">
      <formula>IF(FIND("!",E7),TRUE)</formula>
    </cfRule>
  </conditionalFormatting>
  <conditionalFormatting sqref="F7:F13">
    <cfRule type="expression" dxfId="23" priority="25" stopIfTrue="1">
      <formula>IF(AND(LEN($A7)&gt;0,$A7&lt;&gt;$F7),TRUE,FALSE)</formula>
    </cfRule>
  </conditionalFormatting>
  <conditionalFormatting sqref="C5 C7:C13">
    <cfRule type="expression" dxfId="22" priority="24" stopIfTrue="1">
      <formula>IF(AND(B5&lt;&gt;"",C5=""),TRUE)</formula>
    </cfRule>
  </conditionalFormatting>
  <conditionalFormatting sqref="B14">
    <cfRule type="expression" dxfId="21" priority="20" stopIfTrue="1">
      <formula>IF(B14="",TRUE)</formula>
    </cfRule>
    <cfRule type="expression" dxfId="20" priority="21" stopIfTrue="1">
      <formula>IF(AND(COUNTIF(MetalSmelter,B14&amp;C14)=0,LEN(C14)&gt;0), TRUE, FALSE)</formula>
    </cfRule>
  </conditionalFormatting>
  <conditionalFormatting sqref="G14">
    <cfRule type="expression" dxfId="19" priority="22" stopIfTrue="1">
      <formula>IF(FIND("Enter smelter details",G14),TRUE)</formula>
    </cfRule>
  </conditionalFormatting>
  <conditionalFormatting sqref="F14">
    <cfRule type="expression" dxfId="18" priority="19" stopIfTrue="1">
      <formula>IF(AND(LEN($A14)&gt;0,$A14&lt;&gt;$F14),TRUE,FALSE)</formula>
    </cfRule>
  </conditionalFormatting>
  <conditionalFormatting sqref="C14">
    <cfRule type="expression" dxfId="17" priority="18" stopIfTrue="1">
      <formula>IF(AND(B14&lt;&gt;"",C14=""),TRUE)</formula>
    </cfRule>
  </conditionalFormatting>
  <conditionalFormatting sqref="D5">
    <cfRule type="expression" dxfId="16" priority="13" stopIfTrue="1">
      <formula>IF(AND(LEN($C5) &gt;0, ($C5 &lt;&gt; "Smelter Not Listed")),1,0)</formula>
    </cfRule>
    <cfRule type="expression" dxfId="15" priority="15" stopIfTrue="1">
      <formula>IF(AND(D5="",$C5=$X$4),TRUE)</formula>
    </cfRule>
    <cfRule type="expression" dxfId="14" priority="16" stopIfTrue="1">
      <formula>IF(FIND("!",D5),TRUE)</formula>
    </cfRule>
  </conditionalFormatting>
  <conditionalFormatting sqref="G5">
    <cfRule type="expression" dxfId="13" priority="17" stopIfTrue="1">
      <formula>IF(FIND("Enter smelter details",G5),TRUE)</formula>
    </cfRule>
  </conditionalFormatting>
  <conditionalFormatting sqref="F5">
    <cfRule type="expression" dxfId="12" priority="14" stopIfTrue="1">
      <formula>IF(AND(LEN($A5)&gt;0,$A5&lt;&gt;$F5),TRUE,FALSE)</formula>
    </cfRule>
  </conditionalFormatting>
  <conditionalFormatting sqref="E5">
    <cfRule type="expression" dxfId="11" priority="11" stopIfTrue="1">
      <formula>IF(AND(E5="",$C5=$X$4),TRUE)</formula>
    </cfRule>
    <cfRule type="expression" dxfId="10" priority="12" stopIfTrue="1">
      <formula>IF(FIND("!",E5),TRUE)</formula>
    </cfRule>
  </conditionalFormatting>
  <conditionalFormatting sqref="B6">
    <cfRule type="expression" dxfId="9" priority="9" stopIfTrue="1">
      <formula>IF(B6="",TRUE)</formula>
    </cfRule>
    <cfRule type="expression" dxfId="8" priority="10" stopIfTrue="1">
      <formula>IF(AND(COUNTIF(MetalSmelter,B6&amp;C6)=0,LEN(C6)&gt;0), TRUE, FALSE)</formula>
    </cfRule>
  </conditionalFormatting>
  <conditionalFormatting sqref="C6">
    <cfRule type="expression" dxfId="7" priority="8" stopIfTrue="1">
      <formula>IF(AND(B6&lt;&gt;"",C6=""),TRUE)</formula>
    </cfRule>
  </conditionalFormatting>
  <conditionalFormatting sqref="D6">
    <cfRule type="expression" dxfId="6" priority="1" stopIfTrue="1">
      <formula>IF(AND(LEN($C6) &gt;0, ($C6 &lt;&gt; "Smelter Not Listed")),1,0)</formula>
    </cfRule>
    <cfRule type="expression" dxfId="5" priority="5" stopIfTrue="1">
      <formula>IF(AND(D6="",$C6=$X$4),TRUE)</formula>
    </cfRule>
    <cfRule type="expression" dxfId="4" priority="6" stopIfTrue="1">
      <formula>IF(FIND("!",D6),TRUE)</formula>
    </cfRule>
  </conditionalFormatting>
  <conditionalFormatting sqref="G6">
    <cfRule type="expression" dxfId="3" priority="7" stopIfTrue="1">
      <formula>IF(FIND("Enter smelter details",G6),TRUE)</formula>
    </cfRule>
  </conditionalFormatting>
  <conditionalFormatting sqref="E6">
    <cfRule type="expression" dxfId="2" priority="3" stopIfTrue="1">
      <formula>IF(AND(E6="",$C6=$X$4),TRUE)</formula>
    </cfRule>
    <cfRule type="expression" dxfId="1" priority="4" stopIfTrue="1">
      <formula>IF(FIND("!",E6),TRUE)</formula>
    </cfRule>
  </conditionalFormatting>
  <conditionalFormatting sqref="F6">
    <cfRule type="expression" dxfId="0" priority="2"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Nathan Trotter &amp; Co</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Ben Etherington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ben@nathantrotter.com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6105241440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Etherington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ben@nathantrotter.com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http://nathantrotter.com/conflict-minerals/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87" priority="358" stopIfTrue="1">
      <formula>$H$56=0</formula>
    </cfRule>
  </conditionalFormatting>
  <conditionalFormatting sqref="B66">
    <cfRule type="expression" dxfId="86" priority="39" stopIfTrue="1">
      <formula>IF(F66=0,TRUE)</formula>
    </cfRule>
  </conditionalFormatting>
  <conditionalFormatting sqref="B67">
    <cfRule type="expression" dxfId="85" priority="35" stopIfTrue="1">
      <formula>IF(F67=0,TRUE)</formula>
    </cfRule>
  </conditionalFormatting>
  <conditionalFormatting sqref="B68:B69">
    <cfRule type="expression" dxfId="84" priority="31" stopIfTrue="1">
      <formula>IF(F68=0,TRUE)</formula>
    </cfRule>
  </conditionalFormatting>
  <conditionalFormatting sqref="C69">
    <cfRule type="expression" dxfId="83" priority="13" stopIfTrue="1">
      <formula>C69="Not Required"</formula>
    </cfRule>
    <cfRule type="expression" dxfId="82" priority="21" stopIfTrue="1">
      <formula>OR(C69="Complete",C69="填写",C69="記入",C69="완료",C69="Complétez",C69="Concluído",C69="Vollständig",C69="Completare",C69="Doldurun")</formula>
    </cfRule>
  </conditionalFormatting>
  <conditionalFormatting sqref="A69">
    <cfRule type="expression" dxfId="81" priority="14" stopIfTrue="1">
      <formula>C69="Not Required"</formula>
    </cfRule>
    <cfRule type="expression" dxfId="8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79" priority="347" stopIfTrue="1">
      <formula>$F4=0</formula>
    </cfRule>
    <cfRule type="expression" dxfId="78" priority="348" stopIfTrue="1">
      <formula>$H4=0</formula>
    </cfRule>
    <cfRule type="expression" dxfId="77" priority="349" stopIfTrue="1">
      <formula>$H4=1</formula>
    </cfRule>
  </conditionalFormatting>
  <conditionalFormatting sqref="C69 A69">
    <cfRule type="expression" dxfId="76" priority="11" stopIfTrue="1">
      <formula>IF(AND($F$69=1,$G$69=1),TRUE,FALSE)</formula>
    </cfRule>
  </conditionalFormatting>
  <conditionalFormatting sqref="A29:A32">
    <cfRule type="expression" dxfId="75" priority="2" stopIfTrue="1">
      <formula>$F29=0</formula>
    </cfRule>
    <cfRule type="expression" dxfId="74" priority="3" stopIfTrue="1">
      <formula>$H29=0</formula>
    </cfRule>
    <cfRule type="expression" dxfId="73" priority="4" stopIfTrue="1">
      <formula>$H29=1</formula>
    </cfRule>
  </conditionalFormatting>
  <conditionalFormatting sqref="B65">
    <cfRule type="expression" dxfId="72" priority="1" stopIfTrue="1">
      <formula>IF(F65=0,TRUE)</formula>
    </cfRule>
  </conditionalFormatting>
  <conditionalFormatting sqref="A5:A13">
    <cfRule type="expression" dxfId="71" priority="49" stopIfTrue="1">
      <formula>$F5=0</formula>
    </cfRule>
    <cfRule type="expression" dxfId="70" priority="50" stopIfTrue="1">
      <formula>AND($F5=1,$G5=0)</formula>
    </cfRule>
    <cfRule type="expression" dxfId="6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68" priority="25" stopIfTrue="1" operator="equal">
      <formula>"Yes"</formula>
    </cfRule>
  </conditionalFormatting>
  <conditionalFormatting sqref="K5">
    <cfRule type="cellIs" dxfId="67" priority="9" stopIfTrue="1" operator="equal">
      <formula>"Yes"</formula>
    </cfRule>
  </conditionalFormatting>
  <conditionalFormatting sqref="J292:J293">
    <cfRule type="cellIs" dxfId="66" priority="7" stopIfTrue="1" operator="equal">
      <formula>"Yes"</formula>
    </cfRule>
  </conditionalFormatting>
  <conditionalFormatting sqref="J354:J355">
    <cfRule type="cellIs" dxfId="65" priority="6" stopIfTrue="1" operator="equal">
      <formula>"Yes"</formula>
    </cfRule>
  </conditionalFormatting>
  <conditionalFormatting sqref="J486:J487">
    <cfRule type="cellIs" dxfId="64" priority="5" stopIfTrue="1" operator="equal">
      <formula>"Yes"</formula>
    </cfRule>
  </conditionalFormatting>
  <conditionalFormatting sqref="J313:J314">
    <cfRule type="cellIs" dxfId="63" priority="4" stopIfTrue="1" operator="equal">
      <formula>"Yes"</formula>
    </cfRule>
  </conditionalFormatting>
  <conditionalFormatting sqref="J381:J382">
    <cfRule type="cellIs" dxfId="62" priority="3" stopIfTrue="1" operator="equal">
      <formula>"Yes"</formula>
    </cfRule>
  </conditionalFormatting>
  <conditionalFormatting sqref="J531:J532">
    <cfRule type="cellIs" dxfId="61" priority="2" stopIfTrue="1" operator="equal">
      <formula>"Yes"</formula>
    </cfRule>
  </conditionalFormatting>
  <conditionalFormatting sqref="J609:J610">
    <cfRule type="cellIs" dxfId="6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2021-04-29T21:35:18Z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